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'FattureTempi'!$A$1:$AI$168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<sst xmlns="http://schemas.openxmlformats.org/spreadsheetml/2006/main" count="3194" uniqueCount="853">
  <si>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</si>
  <si>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</si>
  <si>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</si>
  <si>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</si>
  <si>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</si>
  <si>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</si>
  <si>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</si>
  <si>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</si>
  <si>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</si>
  <si>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</si>
  <si>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</si>
  <si>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</si>
  <si>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</si>
  <si>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</si>
  <si>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</si>
  <si>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</si>
  <si>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</si>
  <si>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</si>
  <si>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</si>
  <si>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</si>
  <si>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</si>
  <si>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</si>
  <si>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</si>
  <si>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</si>
  <si>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</si>
  <si>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</si>
  <si>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</si>
  <si>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</si>
  <si>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</si>
  <si>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</si>
  <si>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</si>
  <si>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</si>
  <si>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</si>
  <si>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</si>
  <si>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</si>
  <si>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</si>
  <si>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</si>
  <si>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</si>
  <si>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</si>
  <si>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</si>
  <si>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</si>
  <si>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</si>
  <si>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</si>
  <si>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</si>
  <si>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</si>
  <si>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</si>
  <si>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</si>
  <si>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</si>
  <si>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</si>
  <si>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</si>
  <si>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</si>
  <si>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</si>
  <si>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</si>
  <si>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</si>
  <si>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</si>
  <si>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</si>
  <si>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 - Periodo 01/04/2023 - 30/06/2023</t>
  </si>
  <si>
    <t>Tempestività dei Pagamenti - Elenco Fatture Pagate - Periodo 01/04/2023 - 30/06/2023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</si>
  <si>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</si>
  <si>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</si>
  <si>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</si>
  <si>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</si>
  <si>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</si>
  <si>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</si>
  <si>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</si>
  <si>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</si>
  <si>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</si>
  <si>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</si>
  <si>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</si>
  <si>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</si>
  <si>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</si>
  <si>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</si>
  <si>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</si>
  <si>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</si>
  <si>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</si>
  <si>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</si>
  <si>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</si>
  <si>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</si>
  <si>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</si>
  <si>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</si>
  <si>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</si>
  <si>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</si>
  <si>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</si>
  <si>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</si>
  <si>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</si>
  <si>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</si>
  <si>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</si>
  <si>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</si>
  <si>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</si>
  <si>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</si>
  <si>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</si>
  <si>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</si>
  <si>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</si>
  <si>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</si>
  <si>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</si>
  <si>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</si>
  <si>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</si>
  <si>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</si>
  <si>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</si>
  <si>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</si>
  <si>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</si>
  <si>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</si>
  <si>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</si>
  <si>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</si>
  <si>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</si>
  <si>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</si>
  <si>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</si>
  <si>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</si>
  <si>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</si>
  <si>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</si>
  <si>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</si>
  <si>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</si>
  <si>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</si>
  <si>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</si>
  <si>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Ponso</t>
  </si>
  <si>
    <t>31/12/2021</t>
  </si>
  <si>
    <t>216</t>
  </si>
  <si>
    <t>31/10/2021</t>
  </si>
  <si>
    <t>Global service on line 3 trimestre 2021</t>
  </si>
  <si>
    <t>SI</t>
  </si>
  <si>
    <t>Z30309F006</t>
  </si>
  <si>
    <t>2021</t>
  </si>
  <si>
    <t>4991</t>
  </si>
  <si>
    <t>08/11/2021</t>
  </si>
  <si>
    <t>SETI S.N.C.</t>
  </si>
  <si>
    <t>01281420297</t>
  </si>
  <si>
    <t>3</t>
  </si>
  <si>
    <t>Area Tecnica</t>
  </si>
  <si>
    <t>1010303</t>
  </si>
  <si>
    <t/>
  </si>
  <si>
    <t>468</t>
  </si>
  <si>
    <t>28/04/2023</t>
  </si>
  <si>
    <t>05/12/2021</t>
  </si>
  <si>
    <t>NO</t>
  </si>
  <si>
    <t>09/02/2022</t>
  </si>
  <si>
    <t>245</t>
  </si>
  <si>
    <t>Global service on line fino a dicembre 2021</t>
  </si>
  <si>
    <t>2022</t>
  </si>
  <si>
    <t>58</t>
  </si>
  <si>
    <t>10/01/2022</t>
  </si>
  <si>
    <t>30/01/2022</t>
  </si>
  <si>
    <t>27/06/2022</t>
  </si>
  <si>
    <t>456</t>
  </si>
  <si>
    <t>31/05/2022</t>
  </si>
  <si>
    <t>Fatturazione in acconto interventi di disinfestazione e derattizzazione Vs. territorio comunale</t>
  </si>
  <si>
    <t>Z2835761E3</t>
  </si>
  <si>
    <t>3072</t>
  </si>
  <si>
    <t>10/06/2022</t>
  </si>
  <si>
    <t>TECNOAMBIENTE SRL</t>
  </si>
  <si>
    <t>00922180294</t>
  </si>
  <si>
    <t>1090503</t>
  </si>
  <si>
    <t>15/06/2023</t>
  </si>
  <si>
    <t>666</t>
  </si>
  <si>
    <t>26/06/2023</t>
  </si>
  <si>
    <t>09/07/2022</t>
  </si>
  <si>
    <t>28/06/2023</t>
  </si>
  <si>
    <t>21/07/2022</t>
  </si>
  <si>
    <t>620</t>
  </si>
  <si>
    <t>30/06/2022</t>
  </si>
  <si>
    <t>Fatturazione in acconto interventi di disinfestazione zanzare presso Vs. territorio comunale - mese di giugno 2022</t>
  </si>
  <si>
    <t>3597</t>
  </si>
  <si>
    <t>11/07/2022</t>
  </si>
  <si>
    <t>10/08/2022</t>
  </si>
  <si>
    <t>30/08/2022</t>
  </si>
  <si>
    <t>FPA-0000018</t>
  </si>
  <si>
    <t>30/07/2022</t>
  </si>
  <si>
    <t>Contratto Noleggio MFC - Periodo luglio - settembre 2022</t>
  </si>
  <si>
    <t>ZCF300C86B</t>
  </si>
  <si>
    <t>3966</t>
  </si>
  <si>
    <t>05/08/2022</t>
  </si>
  <si>
    <t>ABACUS SISTEMI INFORMATICI SRL</t>
  </si>
  <si>
    <t>02518470287</t>
  </si>
  <si>
    <t>1010804</t>
  </si>
  <si>
    <t>343</t>
  </si>
  <si>
    <t>03/04/2023</t>
  </si>
  <si>
    <t>04/09/2022</t>
  </si>
  <si>
    <t>857</t>
  </si>
  <si>
    <t>29/07/2022</t>
  </si>
  <si>
    <t>Fatturazione in acconto interventi di disinfestazione zanzare presso Vs. territorio comunale - ciclo di interventi dal 01.07.2022 al 29.07.2022</t>
  </si>
  <si>
    <t>3984</t>
  </si>
  <si>
    <t>23/09/2022</t>
  </si>
  <si>
    <t>1001</t>
  </si>
  <si>
    <t>31/08/2022</t>
  </si>
  <si>
    <t>disinfestazione zanzare/derattizzazione territorio mese di agosto 2022</t>
  </si>
  <si>
    <t>4534</t>
  </si>
  <si>
    <t>09/09/2022</t>
  </si>
  <si>
    <t>31/10/2022</t>
  </si>
  <si>
    <t>18/10/2022</t>
  </si>
  <si>
    <t>1171</t>
  </si>
  <si>
    <t>30/09/2022</t>
  </si>
  <si>
    <t>atturazione a saldo interventi di disinfestazione zanzare come da preventivo/determina mese di settembre 2022</t>
  </si>
  <si>
    <t>4977</t>
  </si>
  <si>
    <t>05/10/2022</t>
  </si>
  <si>
    <t>672</t>
  </si>
  <si>
    <t>04/11/2022</t>
  </si>
  <si>
    <t>29/06/2023</t>
  </si>
  <si>
    <t>19/12/2022</t>
  </si>
  <si>
    <t>852200000081</t>
  </si>
  <si>
    <t>05/12/2022</t>
  </si>
  <si>
    <t>TELEFONIA MOBILE - Determina n.20 del 01/02/2022 Canoni e contributi dal 01/02/2022 al 27/02/2022</t>
  </si>
  <si>
    <t>Z12350A04B</t>
  </si>
  <si>
    <t>6120</t>
  </si>
  <si>
    <t>13/12/2022</t>
  </si>
  <si>
    <t>Wind Tre S.p.A.</t>
  </si>
  <si>
    <t>13378520152</t>
  </si>
  <si>
    <t>02517580920</t>
  </si>
  <si>
    <t>1010203</t>
  </si>
  <si>
    <t>535</t>
  </si>
  <si>
    <t>15/05/2023</t>
  </si>
  <si>
    <t>12/01/2023</t>
  </si>
  <si>
    <t>18/05/2023</t>
  </si>
  <si>
    <t>2022   392/E</t>
  </si>
  <si>
    <t>07/12/2022</t>
  </si>
  <si>
    <t>SERVIZIO DI PULIZIA MESE DI NOVEBRE 2022</t>
  </si>
  <si>
    <t>Z8330B8AA9</t>
  </si>
  <si>
    <t>6093</t>
  </si>
  <si>
    <t>12/12/2022</t>
  </si>
  <si>
    <t>LA MONGOLFIERA COOPERATIVA</t>
  </si>
  <si>
    <t>04058600281</t>
  </si>
  <si>
    <t>344</t>
  </si>
  <si>
    <t>04/04/2023</t>
  </si>
  <si>
    <t>09/01/2023</t>
  </si>
  <si>
    <t>10/01/2023</t>
  </si>
  <si>
    <t>176</t>
  </si>
  <si>
    <t>23/12/2022</t>
  </si>
  <si>
    <t>Convenzione Randagismo ed altri Servizi per animali d'affezione - 2semestre 2022 - Leudica ODV - Determina 90 del 27 aprile 2022</t>
  </si>
  <si>
    <t>Z7A362C84B</t>
  </si>
  <si>
    <t>6301</t>
  </si>
  <si>
    <t>27/12/2022</t>
  </si>
  <si>
    <t>LEGA EUROPEA PER LA DIFESA DEL CANE (LEUDICA ONLUS)</t>
  </si>
  <si>
    <t>04163030283</t>
  </si>
  <si>
    <t>91015730285</t>
  </si>
  <si>
    <t>2</t>
  </si>
  <si>
    <t>Area Amministrativa Demografica  Sociale Cultura</t>
  </si>
  <si>
    <t>1100405</t>
  </si>
  <si>
    <t>387</t>
  </si>
  <si>
    <t>13/04/2023</t>
  </si>
  <si>
    <t>24/01/2023</t>
  </si>
  <si>
    <t>11/01/2023</t>
  </si>
  <si>
    <t>127465/2022/V1</t>
  </si>
  <si>
    <t>NOLEGGIO FOTOCOPIATORE Contratto n 3289 2016 del 30/11/2016 - MESE DI GENNAIO 2022</t>
  </si>
  <si>
    <t>Z7138D88CD</t>
  </si>
  <si>
    <t>6313</t>
  </si>
  <si>
    <t>GBR ROSSETTO S.P.A</t>
  </si>
  <si>
    <t>00304720287</t>
  </si>
  <si>
    <t>459</t>
  </si>
  <si>
    <t>19/04/2023</t>
  </si>
  <si>
    <t>31/01/2023</t>
  </si>
  <si>
    <t>08/03/2023</t>
  </si>
  <si>
    <t>201</t>
  </si>
  <si>
    <t>01/03/2023</t>
  </si>
  <si>
    <t>Servizio SmatiCloud di Telefonia fissa comprensivo di linee ed interni Canone Marzo_Giugno</t>
  </si>
  <si>
    <t>Z0C39E584F</t>
  </si>
  <si>
    <t>2023</t>
  </si>
  <si>
    <t>1135</t>
  </si>
  <si>
    <t>AREATECH SRL</t>
  </si>
  <si>
    <t>03190380232</t>
  </si>
  <si>
    <t>386</t>
  </si>
  <si>
    <t>06/04/2023</t>
  </si>
  <si>
    <t>3473/D</t>
  </si>
  <si>
    <t>10/02/2023</t>
  </si>
  <si>
    <t>AGGIO SU RECUPERATO</t>
  </si>
  <si>
    <t>ZE532A9E20</t>
  </si>
  <si>
    <t>836</t>
  </si>
  <si>
    <t>21/02/2023</t>
  </si>
  <si>
    <t>AREA SRL SOCIETA' UNIPERSONALE</t>
  </si>
  <si>
    <t>02971560046</t>
  </si>
  <si>
    <t>1</t>
  </si>
  <si>
    <t>Area Ragioneria Personale Tributi</t>
  </si>
  <si>
    <t>1010403</t>
  </si>
  <si>
    <t>682</t>
  </si>
  <si>
    <t>22/03/2023</t>
  </si>
  <si>
    <t>30/06/2023</t>
  </si>
  <si>
    <t>FATTPA 10_23</t>
  </si>
  <si>
    <t>01/04/2023</t>
  </si>
  <si>
    <t>redazione variante P.I. per individuazione opere incongrue art. 8 NT del PAT e art. 32 NTO del PI primo e secondo acconto</t>
  </si>
  <si>
    <t>Z0D396ED69</t>
  </si>
  <si>
    <t>1606</t>
  </si>
  <si>
    <t>COSTANTINI MAURO</t>
  </si>
  <si>
    <t>02098200286</t>
  </si>
  <si>
    <t>CSTMRA58L24D442K</t>
  </si>
  <si>
    <t>1010603</t>
  </si>
  <si>
    <t>345</t>
  </si>
  <si>
    <t>01/05/2023</t>
  </si>
  <si>
    <t>29</t>
  </si>
  <si>
    <t>31/03/2023</t>
  </si>
  <si>
    <t>LAVORI ESEGUITI C/O BAGNI MUNICIPIO E BIBLIOTECA - SCUOLA PRIMARIA E SECONDARIA</t>
  </si>
  <si>
    <t>Z863955E9E</t>
  </si>
  <si>
    <t>1615</t>
  </si>
  <si>
    <t>B&amp;B COSTRUZIONI SRL</t>
  </si>
  <si>
    <t>05328780282</t>
  </si>
  <si>
    <t>1010503</t>
  </si>
  <si>
    <t>346</t>
  </si>
  <si>
    <t>03/05/2023</t>
  </si>
  <si>
    <t>1040202</t>
  </si>
  <si>
    <t>347</t>
  </si>
  <si>
    <t>1040302</t>
  </si>
  <si>
    <t>348</t>
  </si>
  <si>
    <t>05/04/2023</t>
  </si>
  <si>
    <t>69/14PA</t>
  </si>
  <si>
    <t>27/03/2023</t>
  </si>
  <si>
    <t>Retta Giornaliera Non Auto dal 01/02/2023 al 28/02/2023 - Naso Guglielmina</t>
  </si>
  <si>
    <t>1547</t>
  </si>
  <si>
    <t>28/03/2023</t>
  </si>
  <si>
    <t>IST. DELLE FIGLIE DI S.MARIA DELLA DIVINA PROVVIDENZA</t>
  </si>
  <si>
    <t>01062811003</t>
  </si>
  <si>
    <t>02477630582</t>
  </si>
  <si>
    <t>1100305</t>
  </si>
  <si>
    <t>381</t>
  </si>
  <si>
    <t>30/04/2023</t>
  </si>
  <si>
    <t>0000301PA</t>
  </si>
  <si>
    <t>SERVIZIO DI TRASPORTO SCOLASTICO TRATTA PONSO - MESE DI MARZO 2023</t>
  </si>
  <si>
    <t>7986752C3D</t>
  </si>
  <si>
    <t>1604</t>
  </si>
  <si>
    <t>EURO TOURS SRL</t>
  </si>
  <si>
    <t>01831840267</t>
  </si>
  <si>
    <t>1010103</t>
  </si>
  <si>
    <t>376</t>
  </si>
  <si>
    <t>12/04/2023</t>
  </si>
  <si>
    <t>0000303PA</t>
  </si>
  <si>
    <t>TRASPORTO SCOLASTICO TRATTO PONSO-PIACENZA D'ADIGE - MESE DI MARZO 2023</t>
  </si>
  <si>
    <t>Z4337A8038</t>
  </si>
  <si>
    <t>1607</t>
  </si>
  <si>
    <t>377</t>
  </si>
  <si>
    <t>11/04/2023</t>
  </si>
  <si>
    <t>2023    62/E</t>
  </si>
  <si>
    <t>Servizio assistenza domiciliare e cura della persona mese di marzo 2023</t>
  </si>
  <si>
    <t>8988268964</t>
  </si>
  <si>
    <t>1717</t>
  </si>
  <si>
    <t>1100203</t>
  </si>
  <si>
    <t>380</t>
  </si>
  <si>
    <t>05/05/2023</t>
  </si>
  <si>
    <t>2023    61/E</t>
  </si>
  <si>
    <t>SERVIZIO DI PULIZIA MESE DI MARZO 2023</t>
  </si>
  <si>
    <t>1719</t>
  </si>
  <si>
    <t>378</t>
  </si>
  <si>
    <t>06/05/2023</t>
  </si>
  <si>
    <t>18753/36</t>
  </si>
  <si>
    <t>FORNITURA CARBUTRANTE MESE DI MARZO 2023 - CIG: Z3D3A4D8A0 DETERMINAZIONE N. 20 DEL 17.02.2023</t>
  </si>
  <si>
    <t>Z3D3A4D8A0</t>
  </si>
  <si>
    <t>1720</t>
  </si>
  <si>
    <t>COSTANTIN SPA</t>
  </si>
  <si>
    <t>02098230283</t>
  </si>
  <si>
    <t>1080102</t>
  </si>
  <si>
    <t>379</t>
  </si>
  <si>
    <t>2443/E</t>
  </si>
  <si>
    <t>Compensi previsti da contratto per riscossione maglia idraulica - ZCA38BBE66</t>
  </si>
  <si>
    <t>ZCA38BBE66</t>
  </si>
  <si>
    <t>1704</t>
  </si>
  <si>
    <t>385</t>
  </si>
  <si>
    <t>2000621272</t>
  </si>
  <si>
    <t>SERVIZIO SCODELLAMENTO PASTI MESE DI MARZO 2023</t>
  </si>
  <si>
    <t>Z0D3A2B45A</t>
  </si>
  <si>
    <t>1746</t>
  </si>
  <si>
    <t>07/04/2023</t>
  </si>
  <si>
    <t>CAMST SOC.COOP.ARL</t>
  </si>
  <si>
    <t>00501611206</t>
  </si>
  <si>
    <t>00311310379</t>
  </si>
  <si>
    <t>1040502</t>
  </si>
  <si>
    <t>384</t>
  </si>
  <si>
    <t>07/05/2023</t>
  </si>
  <si>
    <t>2000621275</t>
  </si>
  <si>
    <t>SERVIZIO DOMICILIARE MESE DI MARZO 2023</t>
  </si>
  <si>
    <t>ZEB3573466</t>
  </si>
  <si>
    <t>1747</t>
  </si>
  <si>
    <t>1100402</t>
  </si>
  <si>
    <t>382</t>
  </si>
  <si>
    <t>2000621273</t>
  </si>
  <si>
    <t>PASTI APPALTO MENSA ELEMENTARI MESE DI MARZO 2023</t>
  </si>
  <si>
    <t>76007300D2</t>
  </si>
  <si>
    <t>1748</t>
  </si>
  <si>
    <t>383</t>
  </si>
  <si>
    <t>31/05/2023</t>
  </si>
  <si>
    <t>44</t>
  </si>
  <si>
    <t>1721</t>
  </si>
  <si>
    <t>10</t>
  </si>
  <si>
    <t>Convenzione Randagismo ed altri Servizi per animali d'affezione - 2semestre 2022 - Leudica ODV - Nota di Credito Ft 176 del 23 dicembre 2022</t>
  </si>
  <si>
    <t>1718</t>
  </si>
  <si>
    <t>823000035303</t>
  </si>
  <si>
    <t>22/02/2023</t>
  </si>
  <si>
    <t>FORNITURA ENERGIA ELETTRICA IMPIANTI SPORTIVI periodo: 01.01.2023-31.01.2023 POD IT001E00053552 Contatore 000000000000037944 kWh 1858</t>
  </si>
  <si>
    <t>Z323A249A6</t>
  </si>
  <si>
    <t>1764</t>
  </si>
  <si>
    <t>A2A Energia SpA</t>
  </si>
  <si>
    <t>12883420155</t>
  </si>
  <si>
    <t>1060203</t>
  </si>
  <si>
    <t>461</t>
  </si>
  <si>
    <t>08/05/2023</t>
  </si>
  <si>
    <t>14/04/2023</t>
  </si>
  <si>
    <t>1023092004</t>
  </si>
  <si>
    <t>SPESE SERVIZIO POSTALE MESE DI FEBBRAIO 2023 - CONTO DI CREDITO 30002681-005</t>
  </si>
  <si>
    <t>Z773808AB5</t>
  </si>
  <si>
    <t>1877</t>
  </si>
  <si>
    <t>POSTE ITALIANE S.P.A.</t>
  </si>
  <si>
    <t>01114601006</t>
  </si>
  <si>
    <t>97103880585</t>
  </si>
  <si>
    <t>388</t>
  </si>
  <si>
    <t>30/05/2023</t>
  </si>
  <si>
    <t>5/PA</t>
  </si>
  <si>
    <t>REALIZZAZIONE E APPLICAZIONE LOGHI ADESIVI SU AUTOMEZZO COMUNALE RENAULT KANGOO</t>
  </si>
  <si>
    <t>Z70396CD44</t>
  </si>
  <si>
    <t>1864</t>
  </si>
  <si>
    <t>APOSTOLI SRL</t>
  </si>
  <si>
    <t>03649540287</t>
  </si>
  <si>
    <t>2010102</t>
  </si>
  <si>
    <t>424</t>
  </si>
  <si>
    <t>17/04/2023</t>
  </si>
  <si>
    <t>12/05/2023</t>
  </si>
  <si>
    <t>6 / 1080</t>
  </si>
  <si>
    <t>30/03/2023</t>
  </si>
  <si>
    <t>Veicolo mod.: RENAULT KANGOO NUOVO KANGOO authentic 1.3 TCe 100 (Targa: GM337ZN Telaio:Rif. Contratto n.: 1352 del: 2022-06-30 - Telaio: VF1RFK00370005221 Targa: GM337ZN</t>
  </si>
  <si>
    <t>1940</t>
  </si>
  <si>
    <t>18/04/2023</t>
  </si>
  <si>
    <t>AUTOTEAM SRL</t>
  </si>
  <si>
    <t>03155390234</t>
  </si>
  <si>
    <t>487</t>
  </si>
  <si>
    <t>04/05/2023</t>
  </si>
  <si>
    <t>00600099000568</t>
  </si>
  <si>
    <t>FORNITURA DI UOVA PASQUALI - RIF. DETERMINA NUM. 56 DEL 31/03/2023.</t>
  </si>
  <si>
    <t>ZCA3AA15AC</t>
  </si>
  <si>
    <t>1896</t>
  </si>
  <si>
    <t>SUPERMERCATI TOSANO CEREA SRL</t>
  </si>
  <si>
    <t>01286680234</t>
  </si>
  <si>
    <t>1050103</t>
  </si>
  <si>
    <t>463</t>
  </si>
  <si>
    <t>26/04/2023</t>
  </si>
  <si>
    <t>14/05/2023</t>
  </si>
  <si>
    <t>21/04/2023</t>
  </si>
  <si>
    <t>6035/D</t>
  </si>
  <si>
    <t>Aggio su recuperato - Lotto N. 46 del 28/02/2023</t>
  </si>
  <si>
    <t>1992</t>
  </si>
  <si>
    <t>465</t>
  </si>
  <si>
    <t>27/04/2023</t>
  </si>
  <si>
    <t>19/05/2023</t>
  </si>
  <si>
    <t>150FPA</t>
  </si>
  <si>
    <t>5° ANNO - 1° RATA - 30/04/2023 CONCESSIONE DEL SERVIZIO DI PUBBLICA ILLUMINAZIONE ED AVENTE AD OGGETTO L'ATTIVITA' DI CONDUZIONE, MANUTENZIONE ORDINARIA, PROGRAMMATICA, PREVENTIVA E STRAORDINARIA DEGLI IMPIANTI DI PUBBLICA ILLUMINAZIONE</t>
  </si>
  <si>
    <t>770929035D</t>
  </si>
  <si>
    <t>2002</t>
  </si>
  <si>
    <t>20/04/2023</t>
  </si>
  <si>
    <t>RANZATO IMPIANTI SRL</t>
  </si>
  <si>
    <t>03121000271</t>
  </si>
  <si>
    <t>1080103</t>
  </si>
  <si>
    <t>464</t>
  </si>
  <si>
    <t>20/05/2023</t>
  </si>
  <si>
    <t>94/14PA</t>
  </si>
  <si>
    <t>24/04/2023</t>
  </si>
  <si>
    <t>Retta Giornaliera Non Auto dal 01/03/2023 al 31/03/2023</t>
  </si>
  <si>
    <t>2048</t>
  </si>
  <si>
    <t>467</t>
  </si>
  <si>
    <t>823000100608</t>
  </si>
  <si>
    <t>FORNITURA ENERGIA ELETTRICA IMPIANTI SPORTIVI periodo: 01.03.2023-31.03.2023 POD IT001E00053552 Contatore 000000000000037944 kWh 1994</t>
  </si>
  <si>
    <t>2077</t>
  </si>
  <si>
    <t>13/06/2023</t>
  </si>
  <si>
    <t>587</t>
  </si>
  <si>
    <t>26/05/2023</t>
  </si>
  <si>
    <t>21/06/2023</t>
  </si>
  <si>
    <t>000151-0C7</t>
  </si>
  <si>
    <t>FORNITURA  N. 25 SACCHI "BLACK COLD" CONGL BIT FREDDO</t>
  </si>
  <si>
    <t>ZDD3AEBA38</t>
  </si>
  <si>
    <t>2251</t>
  </si>
  <si>
    <t>09/05/2023</t>
  </si>
  <si>
    <t>SICIT BITUMI S.R.L.</t>
  </si>
  <si>
    <t>03885810287</t>
  </si>
  <si>
    <t>671</t>
  </si>
  <si>
    <t>07/06/2023</t>
  </si>
  <si>
    <t>17/05/2023</t>
  </si>
  <si>
    <t>823000125575</t>
  </si>
  <si>
    <t>11/05/2023</t>
  </si>
  <si>
    <t>FORNITURA ENERGIA ELETTRICA EX SALA CIVICA - periodo: 01.02.2023-31.03.2023 POD IT001E00053548 Contatore 000000000000387475 kWh 213 Altri Dati Gestionali DETERMINAZIONE N° 25 DEL 28/02/2023</t>
  </si>
  <si>
    <t>2354</t>
  </si>
  <si>
    <t>14/06/2023</t>
  </si>
  <si>
    <t>590</t>
  </si>
  <si>
    <t>12/06/2023</t>
  </si>
  <si>
    <t>16/06/2023</t>
  </si>
  <si>
    <t>4/988</t>
  </si>
  <si>
    <t>SERVIZIO DI MANUTENZIONE E ASSISTENZA DEL SIP BABYLON: AGGIORNAMENTO INVENTARIO DEI BENI MOBILI ED IMMOBILI E REDAZ - DELLO STATO PATRIMONIALE, DEL CONTO ECONOMICO E ALLEGATI ESE - Determinazione n 6 del 18/01/2022 CIG ZE134D87FB</t>
  </si>
  <si>
    <t>ZE134D87FB</t>
  </si>
  <si>
    <t>2378</t>
  </si>
  <si>
    <t>16/05/2023</t>
  </si>
  <si>
    <t>Gruppo Informatica e Servizi GIES Srl</t>
  </si>
  <si>
    <t>SM23302</t>
  </si>
  <si>
    <t>667</t>
  </si>
  <si>
    <t>14 / PA</t>
  </si>
  <si>
    <t>MESSA IN SICUREZZA DEL PATRIMONIO COMUNALE VIA ROSSELLE E VIA GUALDO, NEL COMUNE DI PONSO (PD) - DETERMINA NR. 182 DEL 22.09.2022 - CONTRATTO N. 4976 DEL 05/02/2022 - CIG. 933183168D - CUP. D75F22000780005</t>
  </si>
  <si>
    <t>933183168D</t>
  </si>
  <si>
    <t>2405</t>
  </si>
  <si>
    <t>UNIASFALTI SRL</t>
  </si>
  <si>
    <t>04438900278</t>
  </si>
  <si>
    <t>2080101</t>
  </si>
  <si>
    <t>29/05/2023</t>
  </si>
  <si>
    <t>543</t>
  </si>
  <si>
    <t>01/06/2023</t>
  </si>
  <si>
    <t>2023A000004922</t>
  </si>
  <si>
    <t>CONSUMO TRAFFICO TELEFONICO DALLO 01.02.2023 AL 31.03.2023</t>
  </si>
  <si>
    <t>2315</t>
  </si>
  <si>
    <t>660</t>
  </si>
  <si>
    <t>20/06/2023</t>
  </si>
  <si>
    <t>10/06/2023</t>
  </si>
  <si>
    <t>22/05/2023</t>
  </si>
  <si>
    <t>8582/D</t>
  </si>
  <si>
    <t>10/05/2023</t>
  </si>
  <si>
    <t>FONDO SPESE POSTALI ANTICIPATE - LOTTO N. 51 DEL 30.04.2023</t>
  </si>
  <si>
    <t>2440</t>
  </si>
  <si>
    <t>04023060041</t>
  </si>
  <si>
    <t>06/05/2019</t>
  </si>
  <si>
    <t>537</t>
  </si>
  <si>
    <t>23/05/2023</t>
  </si>
  <si>
    <t>17/06/2023</t>
  </si>
  <si>
    <t>24/05/2023</t>
  </si>
  <si>
    <t>823000035302</t>
  </si>
  <si>
    <t>FORNITURA ENERGIA ELETTRICA MUNICIPIO periodo: 01.01.2023-31.01.2023 POD IT001E00053575 Contatore 000000000000001643 kWh 5412 Altri Dati Gestionali DET. 25 DEL 28.02.2023</t>
  </si>
  <si>
    <t>2489</t>
  </si>
  <si>
    <t>591</t>
  </si>
  <si>
    <t>25/05/2023</t>
  </si>
  <si>
    <t>823000067928</t>
  </si>
  <si>
    <t>FORNITURA ENERGIA ELETTRICA MUNICIPIO periodo: 01.02.2023-28.02.2023 POD IT001E00053575 Contatore 000000000000001643 kWh 4813 Altri Dati Gestionali DET. 25 DEL 28.02.2023</t>
  </si>
  <si>
    <t>2490</t>
  </si>
  <si>
    <t>592</t>
  </si>
  <si>
    <t>823000098546</t>
  </si>
  <si>
    <t>FORNITURA ENERGIA ELETTRICA CIMITERO periodo: 01.01.2023-28.02.2023 POD IT001E00053555 Contatore 000000000000149514 kWh 213 Altri Dati Gestionali DET. 25 DEL 28.02.2023</t>
  </si>
  <si>
    <t>2491</t>
  </si>
  <si>
    <t>1100503</t>
  </si>
  <si>
    <t>588</t>
  </si>
  <si>
    <t>823000100607</t>
  </si>
  <si>
    <t>FORNITURA ENERGIA ELETTRICA MUNICIPIO periodo: 01.03.2023-31.03.2023 POD IT001E00053575 Contatore 000000000000001643 kWh 4326 Altri Dati Gestionali DET. 25 DEL 28.02.2023</t>
  </si>
  <si>
    <t>2497</t>
  </si>
  <si>
    <t>589</t>
  </si>
  <si>
    <t>4339/E</t>
  </si>
  <si>
    <t>2595</t>
  </si>
  <si>
    <t>542</t>
  </si>
  <si>
    <t>25/06/2023</t>
  </si>
  <si>
    <t>2000629577</t>
  </si>
  <si>
    <t>AFFIDAMENTO DEL SERVIZIO DI SCODELLAMENTO DEI PASTI DOPPIO TURNO PERIODO APRILE 2023 - CIG Z0D3A2B45A</t>
  </si>
  <si>
    <t>0</t>
  </si>
  <si>
    <t>19/06/2023</t>
  </si>
  <si>
    <t>676</t>
  </si>
  <si>
    <t>2000629578</t>
  </si>
  <si>
    <t>FORNITURA PASTI MESE DI APRILE 2023</t>
  </si>
  <si>
    <t>595</t>
  </si>
  <si>
    <t>2000629580</t>
  </si>
  <si>
    <t>SERVIZIO DOMICILIARE MESE DI APRILE 2023</t>
  </si>
  <si>
    <t>598</t>
  </si>
  <si>
    <t>0000382PA</t>
  </si>
  <si>
    <t>02/05/2023</t>
  </si>
  <si>
    <t>SERVIZIO DI TRASPORTO SCOLASTICO TRATTA PONSO  - MESE DI APRILE 2023</t>
  </si>
  <si>
    <t>596</t>
  </si>
  <si>
    <t>0000384PA</t>
  </si>
  <si>
    <t>TRASPORTO SCOLASTICO TRATTO PONSO-PIACENZA D'ADIGE - MESE DI APRILE 2023</t>
  </si>
  <si>
    <t>597</t>
  </si>
  <si>
    <t>119/14PA</t>
  </si>
  <si>
    <t>Retta Giornaliera Non Auto dal 01/04/2023 al 30/04/2023 - Naso Guglielmina</t>
  </si>
  <si>
    <t>2587</t>
  </si>
  <si>
    <t>601</t>
  </si>
  <si>
    <t>2023    87/E</t>
  </si>
  <si>
    <t>Servizio assistenza domiciliare e cura della persona - mese di aprile 2023</t>
  </si>
  <si>
    <t>599</t>
  </si>
  <si>
    <t>48/001</t>
  </si>
  <si>
    <t>MANUTENZIONE CIMITERO 13 ORE - 1 TUMULAZIONE - 1 INUMAZIONE</t>
  </si>
  <si>
    <t>Z103A59097</t>
  </si>
  <si>
    <t>C.S.D. ESTENSE COOPERATIVA SOCIALE</t>
  </si>
  <si>
    <t>04725570289</t>
  </si>
  <si>
    <t>563</t>
  </si>
  <si>
    <t>08/06/2023</t>
  </si>
  <si>
    <t>09/06/2023</t>
  </si>
  <si>
    <t>2023    86/E</t>
  </si>
  <si>
    <t>SERVIZIO DI PULIZIA MESE DI APRILE 2023</t>
  </si>
  <si>
    <t>583</t>
  </si>
  <si>
    <t>AGGIORNAMENTO IMPORTO PER RISCOSSIONE COATTIVA MAGLIA IDRAULICA DITTA AREA SRL</t>
  </si>
  <si>
    <t>579</t>
  </si>
  <si>
    <t>578</t>
  </si>
  <si>
    <t>6036/D</t>
  </si>
  <si>
    <t>577</t>
  </si>
  <si>
    <t>576</t>
  </si>
  <si>
    <t>7224/D</t>
  </si>
  <si>
    <t>574</t>
  </si>
  <si>
    <t>575</t>
  </si>
  <si>
    <t>27416/36</t>
  </si>
  <si>
    <t>FORNITURA CARBURANTE MESE DI APRILE 2023 CIG: Z3D3A4D8A0</t>
  </si>
  <si>
    <t>602</t>
  </si>
  <si>
    <t>FPA-0000005</t>
  </si>
  <si>
    <t>CANONE NOLEGGIO FOTOCOPIATORE Periodo: 01/04/2023 - 30/06/2023</t>
  </si>
  <si>
    <t>06/06/2023</t>
  </si>
  <si>
    <t>561</t>
  </si>
  <si>
    <t>823000125573</t>
  </si>
  <si>
    <t>Utenza IT001E00053525 - FORNITURA ENERGIA ELETTRICA periodo: 01.02.2023-31.03.2023 POD IT001E00053525 Contatore 000000000000149983 kWh 93 Altri Dati Gestionali DETERMINAZIONE N 63 DEL 11/04/2023</t>
  </si>
  <si>
    <t>Z003ABB5DA</t>
  </si>
  <si>
    <t>2605</t>
  </si>
  <si>
    <t>594</t>
  </si>
  <si>
    <t>823000126741</t>
  </si>
  <si>
    <t>Utenza IT001E00053575 - FORNITURA ENERGIA ELETTRICA periodo: 01.04.2023-30.04.2023 POD IT001E00053575 Contatore 000000000000001643 kWh 3902 Altri Dati Gestionali DET. 25 DEL 28.02.2023</t>
  </si>
  <si>
    <t>2569</t>
  </si>
  <si>
    <t>586</t>
  </si>
  <si>
    <t>22/06/2023</t>
  </si>
  <si>
    <t>823000124047</t>
  </si>
  <si>
    <t>FORNITURA ENERGIA ELETTRICA SCUOLE MEDIE periodo: 01.02.2023-31.03.2023 POD IT001E00053553 Contatore 000000000000435762 kWh 4512 Altri Dati Gestionali DETERMINAZIONE N 25 DEL 28/02/2023</t>
  </si>
  <si>
    <t>1040303</t>
  </si>
  <si>
    <t>580</t>
  </si>
  <si>
    <t>AGGIO SU RECUPERATO - LOTTO  46 DEL 28.02.2023 - COMMESSA 1998/501</t>
  </si>
  <si>
    <t>559</t>
  </si>
  <si>
    <t>558</t>
  </si>
  <si>
    <t>4442/E</t>
  </si>
  <si>
    <t>COMPENSI PER RISCOSSIONE COATTIVA - COMMESSA 1998/501 -</t>
  </si>
  <si>
    <t>2614</t>
  </si>
  <si>
    <t>1562/E</t>
  </si>
  <si>
    <t>21/03/2023</t>
  </si>
  <si>
    <t>AREA SRL - SERVIZIO DI VERIFICHE IMU/TASI PER LE ANNUALITA 2017-2018 E RELATIVA RISCOSSIONE ANCHE COATTIVA DELLE VIOLAZIONI - LOTTO N. 163 -  CIG Z2D348EFED</t>
  </si>
  <si>
    <t>Z2D348EFED</t>
  </si>
  <si>
    <t>555</t>
  </si>
  <si>
    <t>193PA</t>
  </si>
  <si>
    <t>AFFIDAMENTO ASSISTENZA TECNICA INFORMATICA PRIMO SEMESTRE 2023 - DITTA CEDEPP SRL - CIG: ZB53AF7C5B</t>
  </si>
  <si>
    <t>ZB53AF7C5B</t>
  </si>
  <si>
    <t>2673</t>
  </si>
  <si>
    <t>CEDEPP SRL</t>
  </si>
  <si>
    <t>00578930349</t>
  </si>
  <si>
    <t>562</t>
  </si>
  <si>
    <t>1023146121</t>
  </si>
  <si>
    <t>30002681-005</t>
  </si>
  <si>
    <t>2710</t>
  </si>
  <si>
    <t>03/06/2023</t>
  </si>
  <si>
    <t>557</t>
  </si>
  <si>
    <t>03/07/2023</t>
  </si>
  <si>
    <t>0000466PA</t>
  </si>
  <si>
    <t>TRASPORTO SCOLASTICO TRATTO PONSO-PIACENZA D'ADIGE MESE DI MAGGIO 2023</t>
  </si>
  <si>
    <t>2668</t>
  </si>
  <si>
    <t>0000468PA</t>
  </si>
  <si>
    <t>SERVIZIO DI TRASPORTO SCOLASTICO A.S. 2022/2023 TRATTA PONSO MESE DI MAGGIO 2023</t>
  </si>
  <si>
    <t>2667</t>
  </si>
  <si>
    <t>669</t>
  </si>
  <si>
    <t>27/06/2023</t>
  </si>
  <si>
    <t>2023   114/E</t>
  </si>
  <si>
    <t>SERIVIZIO DI ASISTENZA SOCIALE MESE DI MAGGIO 2023</t>
  </si>
  <si>
    <t>2767</t>
  </si>
  <si>
    <t>600</t>
  </si>
  <si>
    <t>07/07/2023</t>
  </si>
  <si>
    <t>2000638288</t>
  </si>
  <si>
    <t>SERVIZIO DOMICILIARE MESE DI MAGGIO 2023</t>
  </si>
  <si>
    <t>2787</t>
  </si>
  <si>
    <t>670</t>
  </si>
  <si>
    <t>08/07/2023</t>
  </si>
  <si>
    <t>2000638286</t>
  </si>
  <si>
    <t>FORNITURA PASTI MESE DI MAGGIO 2023</t>
  </si>
  <si>
    <t>2832</t>
  </si>
  <si>
    <t>09/07/2023</t>
  </si>
  <si>
    <t>Acquisto materiale di cancelleria</t>
  </si>
  <si>
    <t>Z043B34660</t>
  </si>
  <si>
    <t>2768</t>
  </si>
  <si>
    <t>ACQUARIUS SRLS</t>
  </si>
  <si>
    <t>05346190282</t>
  </si>
  <si>
    <t>1010602</t>
  </si>
  <si>
    <t>585</t>
  </si>
  <si>
    <t>59/001</t>
  </si>
  <si>
    <t>MANUTENZIONE CIMITERO - INUMAZIONE - TUMULAZIONE - DET N 60 DEL 05-05-2023</t>
  </si>
  <si>
    <t>2785</t>
  </si>
  <si>
    <t>581</t>
  </si>
  <si>
    <t>2023   113/E</t>
  </si>
  <si>
    <t>SERVIZIO DI PULIZIA MESE DI MAGGIO 2023</t>
  </si>
  <si>
    <t>2766</t>
  </si>
  <si>
    <t>582</t>
  </si>
  <si>
    <t>823000156094</t>
  </si>
  <si>
    <t>FORNITURA ENERGIA ELETTRICA periodo: 01.03.2023-30.04.2023 POD IT001E00053555 Contatore 000000000000149514 kWh 220 Altri Dati Gestionali DET. 25 DEL 28.02.2023</t>
  </si>
  <si>
    <t>2884</t>
  </si>
  <si>
    <t>593</t>
  </si>
  <si>
    <t>12/07/2023</t>
  </si>
  <si>
    <t>4/1206</t>
  </si>
  <si>
    <t>SERVIZIO DI SUPPORTO PER LA REDAZIONE DELLA CERTIFICAZIONE FONDO FUNZIONI FONDAMENTALI ANNO 2023</t>
  </si>
  <si>
    <t>Z713A9484C</t>
  </si>
  <si>
    <t>2936</t>
  </si>
  <si>
    <t>00953080028</t>
  </si>
  <si>
    <t>584</t>
  </si>
  <si>
    <t>13/07/2023</t>
  </si>
  <si>
    <t>NOTA DI ACCREDITO A TOTALE STORNO FATTURA 620</t>
  </si>
  <si>
    <t>2780</t>
  </si>
  <si>
    <t>665</t>
  </si>
  <si>
    <t>11</t>
  </si>
  <si>
    <t>Nota di accredito su fattura n. 857 del 29/07/2022</t>
  </si>
  <si>
    <t>2783</t>
  </si>
  <si>
    <t>12</t>
  </si>
  <si>
    <t>AFFIDAMENTO ED IMPEGNO DI SPESA TRAMITE OdA IN MEPA DEL SERVIZIO DI DISINFESTAZIONE E DERATTIZZAZIONE NEL TERRITORIO COMUNALE - ANNI 2022 -2023-2024 - DITTA TECNOAMBIENTE - PI: 00922180294 - CIG: Z2835761E3.</t>
  </si>
  <si>
    <t>2781</t>
  </si>
  <si>
    <t>13</t>
  </si>
  <si>
    <t>Nota di accredito su fattura n. 1171 del 30/09/2022</t>
  </si>
  <si>
    <t>2784</t>
  </si>
  <si>
    <t>9</t>
  </si>
  <si>
    <t>2782</t>
  </si>
  <si>
    <t>Fatturazione a saldo interventi di disinfestazione zanzare/derattizzazione Vs. territorio anno 2022</t>
  </si>
  <si>
    <t>2826</t>
  </si>
  <si>
    <t>Interventi larvicidi alle caditoie e fossati eseguiti nei mesi di aprile e maggio come da programma - APRILE - MAGGIO 2023</t>
  </si>
  <si>
    <t>2786</t>
  </si>
  <si>
    <t>673</t>
  </si>
  <si>
    <t>PA-21</t>
  </si>
  <si>
    <t>ROUNDUP POWER 2.0 ML.500 PFnPE</t>
  </si>
  <si>
    <t>Z4C3B11944</t>
  </si>
  <si>
    <t>2935</t>
  </si>
  <si>
    <t>LA VENETA AGRICOLA S.R.L.</t>
  </si>
  <si>
    <t>04157150287</t>
  </si>
  <si>
    <t>1100502</t>
  </si>
  <si>
    <t>674</t>
  </si>
  <si>
    <t>10411/D</t>
  </si>
  <si>
    <t>3034</t>
  </si>
  <si>
    <t>675</t>
  </si>
  <si>
    <t>19/07/2023</t>
  </si>
  <si>
    <t>4794/E</t>
  </si>
  <si>
    <t>AREA SRL SOCIETA' UNIPERSONALE - SERVIZIO DI VERIFICHE IMU - TASI PER LE ANNUALITA' 2017 - 2018 E RELATIVA RISCOSSIONE ANCHE COATTIVA - IMPEGNO DI SPESA PER MAGGIORI ENTRATE</t>
  </si>
  <si>
    <t>ZE03B735C9</t>
  </si>
  <si>
    <t>3103</t>
  </si>
  <si>
    <t>678</t>
  </si>
  <si>
    <t>22/07/2023</t>
  </si>
  <si>
    <t>681</t>
  </si>
  <si>
    <t>4795/E</t>
  </si>
  <si>
    <t>AREA SRL SOCIETA UNIPERSONALE - SERVIZIO DI VERIFICHE IMU - TASI PER LE ANNUALITA 2017 - 2018 E RELATIVA RISCOSSIONE ANCHE COATTIVA - INTEGRAZIONE IMPEGNO DI SPESA PER MAGGIORI ENTRATE</t>
  </si>
  <si>
    <t>Z5D395FA3F</t>
  </si>
  <si>
    <t>3105</t>
  </si>
  <si>
    <t>679</t>
  </si>
  <si>
    <t>680</t>
  </si>
  <si>
    <t>TOTALI FATTURE:</t>
  </si>
  <si>
    <t>IND. TEMPESTIVITA' FATTURE:</t>
  </si>
  <si>
    <t>AZID KHADIJA</t>
  </si>
  <si>
    <t>FONDO SOSTEGNO AFFITTI 2022 - QUOTA REGIONALE</t>
  </si>
  <si>
    <t>COFINANZIAMENTO DEL FONDO SOSTEGNO AFFITTI 2022 L. 431/1998 - DGR VENETO N. 1005/2022 - QUOTA COMUNALE</t>
  </si>
  <si>
    <t>BELLARIA GIANLUCA</t>
  </si>
  <si>
    <t>BOUMAARAF ABDERRAHIM</t>
  </si>
  <si>
    <t>CHAVEZ AGUILERA JULIO CESAR</t>
  </si>
  <si>
    <t>FATAH EL KEBIR</t>
  </si>
  <si>
    <t>GIOVANNINI AMEDEO</t>
  </si>
  <si>
    <t>KARMOUSSA MOHAMED</t>
  </si>
  <si>
    <t>COFINANZIAMENTO DEL FONDO SOSTEGNO AFFITTI 2022 L. 431/1998 - DGR VENETO N. 1005/2002 - QUOTA COMUNALE</t>
  </si>
  <si>
    <t>MILANETTO ILARIA</t>
  </si>
  <si>
    <t>RINALDO CINZIA</t>
  </si>
  <si>
    <t>RUOCCO PATRIZIA</t>
  </si>
  <si>
    <t>TURETTA ERIKA</t>
  </si>
  <si>
    <t>PAROLO LISA</t>
  </si>
  <si>
    <t>SPERIMENTAZIONE FATTORE FAMIGLIA PER ACCESSO AGEVOLATO AI SERVIZI PER LA PRIMA INFANZIA. LEGGE REGIONALE N. 20/2020 INTERVENTI A SOSTEGNO DELLA FAMIGLIA E DELLA NATALITA. DGRV N. 1609/2021</t>
  </si>
  <si>
    <t>PELLACHIN GIULIA</t>
  </si>
  <si>
    <t>MOSCHERA ANTONIETTA</t>
  </si>
  <si>
    <t>RIMBORSO SOMME INCASSATE A TITOLO DI IMU ANNO 2021 DI SPETTANZA DEL COMUNE DI SAN DONA DI PIAVE</t>
  </si>
  <si>
    <t>BONIFACCI MARCO</t>
  </si>
  <si>
    <t>CONTRIBUTO REGIONALE BUONO LIBRI A.S. 2022-2023</t>
  </si>
  <si>
    <t>COSTAN ANDREEA</t>
  </si>
  <si>
    <t>EDDIBI ABDELKARIM</t>
  </si>
  <si>
    <t>ESPOSITO INES</t>
  </si>
  <si>
    <t>GRADIN LISA</t>
  </si>
  <si>
    <t>LABRAHIMI RABIE</t>
  </si>
  <si>
    <t>ER-RACHDAOUI MOHAMMED</t>
  </si>
  <si>
    <t>MAGON BARBARA</t>
  </si>
  <si>
    <t>MAH MADIHA</t>
  </si>
  <si>
    <t>MANFRIN CRISTIAN</t>
  </si>
  <si>
    <t>MASGRAS IOAN MARIUS</t>
  </si>
  <si>
    <t>OUELD EL AKKA LOUBNA</t>
  </si>
  <si>
    <t>OUSMOUGUEN TAHAR</t>
  </si>
  <si>
    <t>PASTORELLO ILARIA</t>
  </si>
  <si>
    <t>ROSSI LUCA</t>
  </si>
  <si>
    <t>SENO PAOLO</t>
  </si>
  <si>
    <t>SERME SALIMATA</t>
  </si>
  <si>
    <t>VISENTIN MARIANGELA</t>
  </si>
  <si>
    <t>ZANATO GIULIA</t>
  </si>
  <si>
    <t>FOGO CARISIO</t>
  </si>
  <si>
    <t>CONTRIBUTO REGIONALE IMPEGNATIVA DI CURA DOMICILIARE TIPOLOGIA M E MGS - IV TRIMESTRE 2022</t>
  </si>
  <si>
    <t>SIGOLOTTO GINO</t>
  </si>
  <si>
    <t>PAROLO FRANCESCO</t>
  </si>
  <si>
    <t>CONTRIBUTO REGIONALE IMPEGNATIVA DI CURA DOMICILIARE TIPOLOGIA B - II SEMESTRE 2022</t>
  </si>
  <si>
    <t>BOUCHAKOUL MOHAMMED</t>
  </si>
  <si>
    <t>CONTRIBUTO REGIONALE IMPEGNATIVA DI CURA DOMICILIARE TIPOLOGIA B - II SEMESTRE 2022 - ASSISTITO BOUCHAKOUL KHALID</t>
  </si>
  <si>
    <t>PASTORELLO GIONNI</t>
  </si>
  <si>
    <t>BARBETTA SABRINA</t>
  </si>
  <si>
    <t>CONTRIBUTO REGIONALE IMPEGNATIVA DI CURA DOMICILIARE TIPOLOGIA B - II SEMESTRE 2022 - ASSISTITO TONINELLO DELIA</t>
  </si>
  <si>
    <t>COLELLA UMBERTO</t>
  </si>
  <si>
    <t>CONTRIBUTO REGIONALE IMPEGNATIVA DI CURA DOMICILIARE TIPOLOGIA B - II SEMESTRE 2022 - ASSISITITO MAZZETTO NADIA</t>
  </si>
  <si>
    <t>FADIL KHADIJA</t>
  </si>
  <si>
    <t>CONTRIBUTO REGIONALE IMPEGNATIVA DI CURA DOMICILIARE TIPOLOGIA B - II SEMESTRE 2022 - ASSISTITO LAMACHI HAFSA</t>
  </si>
  <si>
    <t>MAGNAN SILVANA</t>
  </si>
  <si>
    <t>TURRA UGO</t>
  </si>
  <si>
    <t>GASTALDO MARIA</t>
  </si>
  <si>
    <t>PIZZO ARIELLA</t>
  </si>
  <si>
    <t>GUARISO LIVIA</t>
  </si>
  <si>
    <t>GENNARO GIANCARLO</t>
  </si>
  <si>
    <t>CONTRIBUTO REGIONALE IMPEGNATIVA DI CURA DOMICILIARE TIPOLOGIA B - II SEMESTRE 2022 - ASSISITITO GENNARO GIORGIO</t>
  </si>
  <si>
    <t>MINISTERO DELL'INTERNO - TESORERIA PROVINCIALE DI ROMA</t>
  </si>
  <si>
    <t>COMUNE DI PONSO (PD) - CODICE CATASTALE G823 - CORRISPETTIVO PER IL RILASCIO DI N. 94 CARTE DI IDENTITA ELETTRONICHE - PERIODO 01.01.2023 - 31.03.2023</t>
  </si>
  <si>
    <t>PARROCCHIA PONSO - SC. MATERNA</t>
  </si>
  <si>
    <t>CONTRIBUTO ALLA SCUOLA INFANZIA E NIDO INTEGRATO SANTA MARTA ANNO 2023</t>
  </si>
  <si>
    <t>DIVERSI COMP. GIUNTA-CONSIGLIO</t>
  </si>
  <si>
    <t>STIPENDI RELATIVI AL MESE DI: APRILE 23</t>
  </si>
  <si>
    <t>REGIONE VENETO - GIUNTA REGION</t>
  </si>
  <si>
    <t>VERSAMENTO IMPOSTE PER I.R.A.P.  MESE DI: APRILE 23</t>
  </si>
  <si>
    <t>MANFRIN PAOLA</t>
  </si>
  <si>
    <t>EROGAZIONE CONTRIBUTO ALLA SCUOLA DELLINFANZIA E NIDO INTEGRATO SANTA MARTA ANNO 2022</t>
  </si>
  <si>
    <t>ROSINA FEDERICA - ECONOMO COMUNALE</t>
  </si>
  <si>
    <t>MANDATO DA ECONOMATO PER RIMBORSO BOLLETTA N. 1-2023</t>
  </si>
  <si>
    <t>BELCARO IRIS</t>
  </si>
  <si>
    <t>BUONO LIBRI COMUNALE PER GLI ALUNNI DELLE CLASSI 1 E 2 DELLA SCUOLA SECONDARIA DI PRIMO GRADO A.G. RONCALLI</t>
  </si>
  <si>
    <t>GATTOLIN FRANCO</t>
  </si>
  <si>
    <t>GHEONEA LUCICA</t>
  </si>
  <si>
    <t>BORGO SILVIA</t>
  </si>
  <si>
    <t>CHIODIN ALICE</t>
  </si>
  <si>
    <t>BRACCIOLI CHIARA</t>
  </si>
  <si>
    <t>BRUGNERA BARBARA</t>
  </si>
  <si>
    <t>PAROLO SILVANA</t>
  </si>
  <si>
    <t>SPOLADORE ALESSANDRO</t>
  </si>
  <si>
    <t>CASUMARO MICHELA</t>
  </si>
  <si>
    <t>SLANZI LAURA</t>
  </si>
  <si>
    <t>REKIC SABINA</t>
  </si>
  <si>
    <t>STIPENDI RELATIVI AL MESE DI: MAGGIO 23</t>
  </si>
  <si>
    <t>VERSAMENTO IMPOSTE PER I.R.A.P.  MESE DI: MAGGIO 23</t>
  </si>
  <si>
    <t>MINISTERO DELLE FINANZE - C.S.</t>
  </si>
  <si>
    <t>IVA COMMERCIALE A DEBITO - PRIMO TRIMESTRE 2023</t>
  </si>
  <si>
    <t>RIMBORSO SPESE PER BOLLI E COMMISSIONI TENUTA CONTI CORRENTI POSTALI CCP 86555430 ADDIZIONALE COMUNALE IRPEF - MESE DI NOVEMBRE 2022</t>
  </si>
  <si>
    <t>RIMBORSO SPESE PER BOLLI E COMMISSIONI TENUTA CONTO CORRENTE POSTALE 86555430 - ADDIZIONALE COMUNALE IRPEF - MESI DI GENNAIO - FEBBRAIO - MARZO ED APRILE 2023 (EX. NUM 75 - IMP. ORI. 75 del 12/04/2021)</t>
  </si>
  <si>
    <t>REGIONE DEL VENETO</t>
  </si>
  <si>
    <t>TASSA AUTOMOBILISTICA PER I VEICOLO RENAULT KANGOO GM337ZN SCADENZA 12.2023</t>
  </si>
  <si>
    <t>SPESE POSTALI PAGAMENTO TASSA AUTOMOBILISTICA VEICOLO RENAULT KANGOO GM337ZN SCADENZA 12.2023</t>
  </si>
  <si>
    <t>VILLA GIORGIO</t>
  </si>
  <si>
    <t>RESTITUZIONE ONERI E COSTO DI COSTRUZIONE PDC n. PC2019-002, prot. n. 1534/2019 - SIG. VILLA GIORGIO</t>
  </si>
  <si>
    <t>PAROLO PAOLA</t>
  </si>
  <si>
    <t>INDENNITA' DI ESPROPRIO - LAVORI PER LA REALIZZAZIONE DI UNA ROTATORIA IN CORRISPONDENZA DELLINTERSEZIONE TRA LA S.P. 100 VIA PALAZZI E LA S.P. 91 VIA ROMA. APPROVAZIONE PROGETTO ESECUTIVO CUP: D71B19000400007</t>
  </si>
  <si>
    <t>ZANIN ELDA</t>
  </si>
  <si>
    <t>GAZZIERO RACHELE</t>
  </si>
  <si>
    <t>BARBIRATO MARIA STELLA</t>
  </si>
  <si>
    <t>BARBIRATO RENATO</t>
  </si>
  <si>
    <t>BERTAZZOLO MARINA</t>
  </si>
  <si>
    <t>BARBIRATO SANDRO</t>
  </si>
  <si>
    <t>CANAZZA LUCIANA</t>
  </si>
  <si>
    <t>SEVARIN SINESIO</t>
  </si>
  <si>
    <t>PRESIDENZA DEL CONSIGLIO DEI MINISTRI - DIPARTIMENTO POLITICHE DELLA FAMIGLIA</t>
  </si>
  <si>
    <t>RESTITUZIONE ALLO STATO DELLE SOMME NON SPESE DEL FONDO DESTINATO AL FINANZIAMENTO DELLE INIZIATIVE FINALIZZATE A FAVORIRE IL BENESSERE DEI MINORENNI E PER IL CONTRASTO ALLA POVERTA' EDUCATIVA DI CUI ALL'ART. 39 DEL DECRETO LEGGE N. 73/2022 - IMPEGNO DI S</t>
  </si>
  <si>
    <t>CASSA DD.PP.</t>
  </si>
  <si>
    <t>PAGAMENTO PRIMA RATA ANNO 2023</t>
  </si>
  <si>
    <t>MINISTERO ECONOMIA E FINANZE</t>
  </si>
  <si>
    <t>CONSORZIO BONIFICA ADIGE EUGANEO</t>
  </si>
  <si>
    <t>IMPEGNO DI SPESA E LIQUIDAZIONE CONTRIBUTO CONSORZIO DI BONIFICA E IRRIGAZIONE 2023 - CONSORZIO DI BONIFICA ADIGE EUGANEO DI ESTE</t>
  </si>
  <si>
    <t>SPESE POSTALI PER PAGAMENTO CONTRIBUTO CONSORZIO DI BONIFICA E IRRIGAZIONE 2023 - CONSORZIO DI BONIFICA ADIGE EUGANEO DI ESTE</t>
  </si>
  <si>
    <t>STIPENDI RELATIVI AL MESE DI: GIUGNO 23</t>
  </si>
  <si>
    <t>VERSAMENTO IMPOSTE PER I.R.A.P.  MESE DI: GIUGNO 23</t>
  </si>
  <si>
    <t>CONTRIBUTO REGIONALE IMPEGNATIVA DI CURA DOMICILIARE TIPOLOGIA M E MGS - I TRIMESTRE 2023</t>
  </si>
  <si>
    <t>RIEDO BRUNO</t>
  </si>
  <si>
    <t>TROMBIN GRAZIELLA</t>
  </si>
  <si>
    <t>GESTIONE AMBIENTE SCARL</t>
  </si>
  <si>
    <t>CONTRIBUTO A CITTADINI BISOGNOSI PER ESENZIONE TARI - ANNUALITA' 2018 E 2019</t>
  </si>
  <si>
    <t>RIMBORSO SPESE PER BOLLI E COMMISSIONI TENUTA CONTI CORRENTI POSTALI - MESE DI NOVEMBRE E DICEMBRE 2022</t>
  </si>
  <si>
    <t>Rimborso spese economato secondo trimestre (Buono 2)</t>
  </si>
  <si>
    <t>ACQUEVENETE SPA</t>
  </si>
  <si>
    <t>Pagamento Fatt. n. BOB23-0218151 del 08/06/2023 - SERVIZIO IDRICO INTEGRATO CIMITERO - PERIODO DI RIFERIMENTO 01.03.2023 - 31.05.2023</t>
  </si>
  <si>
    <t>Z133A42991</t>
  </si>
  <si>
    <t>Pagamento Fatt. n. BOB23-0218154 del 08/06/2023 - SERVIZIO IDRICO INTEGRATO CIMITERO DI BRESEGA - PERIODO 01.04.2023 - 31.05.2023</t>
  </si>
  <si>
    <t>Pagamento Fatt. n. BOB23-0218632 del 08/06/2023 - SERVIZIO IDRICO INTEGRATO FONTANELLA VIA ROMA 01.03.2023 - 31.05.2023</t>
  </si>
  <si>
    <t>Pagamento Fatt. n. BOB23-0218157 del 08/06/2023 - SERVIZIO IDRICO INTEGRATO SCUOLA ELEMENTARE  - PERIODO DI RIFEIRMENTO 01.04.2023 - 31.05.2023</t>
  </si>
  <si>
    <t>Pagamento Fatt. n. BOB23-0218156 del 08/06/2023 - SERVIZIO IDRICO INTEGRATO MUNICIPIO - PERIODO DI RIFERIMENTO  01.04.2023 - 31.05.2023</t>
  </si>
  <si>
    <t>Pagamento Fatt. n. BOB23-0218153 del 08/06/2023 - SERVIZIO IDRICO INTEGRATO SCUOLA MEDIA - PERIODO DI RIFERIMENTO 01.03.2023 - 31.05.2023</t>
  </si>
  <si>
    <t>Pagamento Fatt. n. 8964/D del 10/05/2023; n. 10822/D del 12/06/2023</t>
  </si>
  <si>
    <t>Pagamento Fatt. n. 47 del 26/06/2023 - Fattura PA immediata (TD01) del 26/06/2023 N.ro 47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</si>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</sst>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5" borderId="14" xfId="0" applyNumberFormat="1" applyFont="1" applyFill="1" applyBorder="1" applyAlignment="1">
      <alignment vertical="center"/>
    </xf>
    <xf numFmtId="3" fontId="1" fillId="25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2" xfId="0" applyNumberFormat="1" applyFont="1" applyFill="1" applyBorder="1" applyAlignment="1">
      <alignment horizontal="right" vertical="center"/>
    </xf>
    <xf numFmtId="4" fontId="0" fillId="27" borderId="22" xfId="0" applyNumberFormat="1" applyFont="1" applyFill="1" applyBorder="1" applyAlignment="1">
      <alignment horizontal="right" vertical="center"/>
    </xf>
    <xf numFmtId="0" fontId="0" fillId="27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NumberFormat="1" applyFont="1" applyFill="1" applyBorder="1" applyAlignment="1" applyProtection="1">
      <alignment horizontal="left" vertical="center"/>
      <protection/>
    </xf>
    <xf numFmtId="4" fontId="37" fillId="0" borderId="0" xfId="0" applyNumberFormat="1" applyFont="1" applyFill="1" applyBorder="1" applyAlignment="1" applyProtection="1">
      <alignment horizontal="right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 wrapText="1"/>
      <protection/>
    </xf>
    <xf numFmtId="4" fontId="21" fillId="22" borderId="0" xfId="48" applyNumberFormat="1" applyFont="1" applyFill="1" applyBorder="1" applyAlignment="1" applyProtection="1">
      <alignment horizontal="right" vertical="center" wrapText="1"/>
      <protection/>
    </xf>
    <xf numFmtId="4" fontId="21" fillId="6" borderId="0" xfId="48" applyNumberFormat="1" applyFont="1" applyFill="1" applyBorder="1" applyAlignment="1" applyProtection="1">
      <alignment horizontal="right" vertical="center" wrapText="1"/>
      <protection/>
    </xf>
    <xf numFmtId="0" fontId="21" fillId="22" borderId="0" xfId="48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4" fontId="38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4" fontId="28" fillId="0" borderId="0" xfId="0" applyNumberFormat="1" applyFont="1" applyFill="1" applyBorder="1" applyAlignment="1" applyProtection="1">
      <alignment horizontal="right" vertical="center"/>
      <protection/>
    </xf>
    <xf numFmtId="4" fontId="39" fillId="22" borderId="0" xfId="48" applyNumberFormat="1" applyFont="1" applyFill="1" applyBorder="1" applyAlignment="1" applyProtection="1">
      <alignment horizontal="center" vertical="center" wrapText="1"/>
      <protection/>
    </xf>
    <xf numFmtId="4" fontId="39" fillId="22" borderId="0" xfId="48" applyNumberFormat="1" applyFont="1" applyFill="1" applyBorder="1" applyAlignment="1" applyProtection="1">
      <alignment horizontal="right" vertical="center" wrapText="1"/>
      <protection/>
    </xf>
    <xf numFmtId="0" fontId="39" fillId="22" borderId="0" xfId="48" applyNumberFormat="1" applyFont="1" applyFill="1" applyBorder="1" applyAlignment="1" applyProtection="1">
      <alignment horizontal="center" vertical="center" wrapText="1"/>
      <protection/>
    </xf>
    <xf numFmtId="0" fontId="39" fillId="22" borderId="0" xfId="48" applyNumberFormat="1" applyFont="1" applyFill="1" applyBorder="1" applyAlignment="1" applyProtection="1">
      <alignment horizontal="right" vertical="center" wrapText="1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28" borderId="22" xfId="48" applyNumberFormat="1" applyFont="1" applyFill="1" applyBorder="1" applyAlignment="1" applyProtection="1">
      <alignment horizontal="left" vertical="center"/>
      <protection/>
    </xf>
    <xf numFmtId="0" fontId="0" fillId="28" borderId="20" xfId="0" applyFill="1" applyBorder="1" applyAlignment="1" applyProtection="1">
      <alignment horizontal="left"/>
      <protection/>
    </xf>
    <xf numFmtId="0" fontId="2" fillId="26" borderId="22" xfId="48" applyNumberFormat="1" applyFont="1" applyFill="1" applyBorder="1" applyAlignment="1" applyProtection="1">
      <alignment horizontal="center" vertical="center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26" borderId="22" xfId="48" applyNumberFormat="1" applyFont="1" applyFill="1" applyBorder="1" applyAlignment="1" applyProtection="1">
      <alignment horizontal="left" vertical="center"/>
      <protection/>
    </xf>
    <xf numFmtId="0" fontId="0" fillId="26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29" borderId="22" xfId="48" applyNumberFormat="1" applyFont="1" applyFill="1" applyBorder="1" applyAlignment="1" applyProtection="1">
      <alignment horizontal="center" vertical="center"/>
      <protection/>
    </xf>
    <xf numFmtId="0" fontId="0" fillId="29" borderId="20" xfId="0" applyFill="1" applyBorder="1" applyAlignment="1" applyProtection="1">
      <alignment/>
      <protection/>
    </xf>
    <xf numFmtId="0" fontId="0" fillId="29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28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6" borderId="20" xfId="0" applyFill="1" applyBorder="1" applyAlignment="1">
      <alignment horizontal="left"/>
    </xf>
    <xf numFmtId="0" fontId="0" fillId="26" borderId="21" xfId="0" applyFill="1" applyBorder="1" applyAlignment="1">
      <alignment horizontal="left"/>
    </xf>
    <xf numFmtId="0" fontId="0" fillId="29" borderId="20" xfId="0" applyFill="1" applyBorder="1" applyAlignment="1">
      <alignment/>
    </xf>
    <xf numFmtId="0" fontId="0" fillId="29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2" borderId="21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21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3" xfId="48" applyNumberFormat="1" applyFont="1" applyFill="1" applyBorder="1" applyAlignment="1" applyProtection="1">
      <alignment horizontal="left" vertical="center"/>
      <protection/>
    </xf>
    <xf numFmtId="0" fontId="2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29" borderId="14" xfId="48" applyNumberFormat="1" applyFont="1" applyFill="1" applyBorder="1" applyAlignment="1" applyProtection="1">
      <alignment horizontal="center" vertical="center"/>
      <protection/>
    </xf>
    <xf numFmtId="0" fontId="17" fillId="29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25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7"/>
    </row>
    <row r="2" spans="1:12" s="62" customFormat="1" ht="22.5" customHeight="1">
      <c r="A2" s="228" t="s">
        <v>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30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31" t="s">
        <v>12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34" t="s">
        <v>55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37" t="s">
        <v>13</v>
      </c>
      <c r="AB4" s="232"/>
      <c r="AC4" s="232"/>
      <c r="AD4" s="232"/>
      <c r="AE4" s="232"/>
      <c r="AF4" s="232"/>
      <c r="AG4" s="238"/>
      <c r="AH4" s="32">
        <v>30</v>
      </c>
    </row>
    <row r="5" spans="1:34" s="15" customFormat="1" ht="22.5" customHeight="1">
      <c r="A5" s="234" t="s">
        <v>14</v>
      </c>
      <c r="B5" s="235"/>
      <c r="C5" s="236"/>
      <c r="D5" s="234" t="s">
        <v>15</v>
      </c>
      <c r="E5" s="235"/>
      <c r="F5" s="235"/>
      <c r="G5" s="235"/>
      <c r="H5" s="236"/>
      <c r="I5" s="234" t="s">
        <v>16</v>
      </c>
      <c r="J5" s="235"/>
      <c r="K5" s="236"/>
      <c r="L5" s="234" t="s">
        <v>1</v>
      </c>
      <c r="M5" s="235"/>
      <c r="N5" s="235"/>
      <c r="O5" s="234" t="s">
        <v>17</v>
      </c>
      <c r="P5" s="236"/>
      <c r="Q5" s="234" t="s">
        <v>18</v>
      </c>
      <c r="R5" s="235"/>
      <c r="S5" s="235"/>
      <c r="T5" s="236"/>
      <c r="U5" s="234" t="s">
        <v>19</v>
      </c>
      <c r="V5" s="235"/>
      <c r="W5" s="235"/>
      <c r="X5" s="58" t="s">
        <v>47</v>
      </c>
      <c r="Y5" s="234" t="s">
        <v>20</v>
      </c>
      <c r="Z5" s="236"/>
      <c r="AA5" s="239" t="s">
        <v>41</v>
      </c>
      <c r="AB5" s="240"/>
      <c r="AC5" s="240"/>
      <c r="AD5" s="240"/>
      <c r="AE5" s="240"/>
      <c r="AF5" s="240"/>
      <c r="AG5" s="240"/>
      <c r="AH5" s="241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25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5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28" t="s">
        <v>54</v>
      </c>
      <c r="B3" s="229"/>
      <c r="C3" s="229"/>
      <c r="D3" s="229"/>
      <c r="E3" s="229"/>
      <c r="F3" s="229"/>
      <c r="G3" s="229"/>
      <c r="H3" s="229"/>
      <c r="I3" s="229"/>
      <c r="J3" s="229"/>
      <c r="K3" s="244"/>
      <c r="L3" s="244"/>
      <c r="M3" s="244"/>
      <c r="N3" s="244"/>
      <c r="O3" s="244"/>
      <c r="P3" s="244"/>
      <c r="Q3" s="244"/>
      <c r="R3" s="245"/>
    </row>
    <row r="4" spans="1:18" ht="22.5" customHeight="1">
      <c r="A4" s="228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5"/>
    </row>
    <row r="5" spans="1:18" s="62" customFormat="1" ht="22.5" customHeight="1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6" t="s">
        <v>13</v>
      </c>
      <c r="L5" s="247"/>
      <c r="M5" s="247"/>
      <c r="N5" s="247"/>
      <c r="O5" s="247"/>
      <c r="P5" s="247"/>
      <c r="Q5" s="248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6"/>
  <sheetViews>
    <sheetView showGridLines="0" tabSelected="1" zoomScalePageLayoutView="0" workbookViewId="0" topLeftCell="F73">
      <selection activeCell="AG6" sqref="AG6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55" t="s">
        <v>114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7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39" t="s">
        <v>57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9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37"/>
      <c r="AE4" s="260"/>
      <c r="AF4" s="260"/>
      <c r="AG4" s="260"/>
      <c r="AH4" s="261"/>
      <c r="AI4" s="254"/>
    </row>
    <row r="5" spans="1:35" s="90" customFormat="1" ht="22.5" customHeight="1">
      <c r="A5" s="239" t="s">
        <v>14</v>
      </c>
      <c r="B5" s="249"/>
      <c r="C5" s="250"/>
      <c r="D5" s="239" t="s">
        <v>15</v>
      </c>
      <c r="E5" s="249"/>
      <c r="F5" s="249"/>
      <c r="G5" s="249"/>
      <c r="H5" s="249"/>
      <c r="I5" s="249"/>
      <c r="J5" s="249"/>
      <c r="K5" s="250"/>
      <c r="L5" s="239" t="s">
        <v>16</v>
      </c>
      <c r="M5" s="249"/>
      <c r="N5" s="250"/>
      <c r="O5" s="239" t="s">
        <v>1</v>
      </c>
      <c r="P5" s="249"/>
      <c r="Q5" s="249"/>
      <c r="R5" s="239" t="s">
        <v>17</v>
      </c>
      <c r="S5" s="250"/>
      <c r="T5" s="239" t="s">
        <v>18</v>
      </c>
      <c r="U5" s="249"/>
      <c r="V5" s="249"/>
      <c r="W5" s="250"/>
      <c r="X5" s="239" t="s">
        <v>19</v>
      </c>
      <c r="Y5" s="249"/>
      <c r="Z5" s="249"/>
      <c r="AA5" s="103" t="s">
        <v>47</v>
      </c>
      <c r="AB5" s="239" t="s">
        <v>20</v>
      </c>
      <c r="AC5" s="250"/>
      <c r="AD5" s="239" t="s">
        <v>64</v>
      </c>
      <c r="AE5" s="253"/>
      <c r="AF5" s="253"/>
      <c r="AG5" s="253"/>
      <c r="AH5" s="253"/>
      <c r="AI5" s="254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51"/>
      <c r="AK6" s="252"/>
      <c r="AL6" s="252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208">
        <v>2021</v>
      </c>
      <c r="B8" s="208">
        <v>507</v>
      </c>
      <c r="C8" s="208" t="s">
        <v>115</v>
      </c>
      <c r="D8" s="209" t="s">
        <v>116</v>
      </c>
      <c r="E8" s="208" t="s">
        <v>117</v>
      </c>
      <c r="F8" s="209" t="s">
        <v>118</v>
      </c>
      <c r="G8" s="210">
        <v>417.24</v>
      </c>
      <c r="H8" s="210">
        <v>75.24</v>
      </c>
      <c r="I8" s="208" t="s">
        <v>119</v>
      </c>
      <c r="J8" s="210">
        <f aca="true" t="shared" si="0" ref="J8:J39">IF(I8="SI",G8-H8,G8)</f>
        <v>342</v>
      </c>
      <c r="K8" s="208" t="s">
        <v>120</v>
      </c>
      <c r="L8" s="208" t="s">
        <v>121</v>
      </c>
      <c r="M8" s="208" t="s">
        <v>122</v>
      </c>
      <c r="N8" s="208" t="s">
        <v>123</v>
      </c>
      <c r="O8" s="209" t="s">
        <v>124</v>
      </c>
      <c r="P8" s="208" t="s">
        <v>125</v>
      </c>
      <c r="Q8" s="208" t="s">
        <v>125</v>
      </c>
      <c r="R8" s="208" t="s">
        <v>126</v>
      </c>
      <c r="S8" s="209" t="s">
        <v>127</v>
      </c>
      <c r="T8" s="208" t="s">
        <v>128</v>
      </c>
      <c r="U8" s="208">
        <v>250</v>
      </c>
      <c r="V8" s="208">
        <v>1132</v>
      </c>
      <c r="W8" s="208">
        <v>99</v>
      </c>
      <c r="X8" s="208">
        <v>2021</v>
      </c>
      <c r="Y8" s="208">
        <v>39</v>
      </c>
      <c r="Z8" s="208">
        <v>0</v>
      </c>
      <c r="AA8" s="208" t="s">
        <v>129</v>
      </c>
      <c r="AB8" s="208" t="s">
        <v>130</v>
      </c>
      <c r="AC8" s="208" t="s">
        <v>131</v>
      </c>
      <c r="AD8" s="211" t="s">
        <v>132</v>
      </c>
      <c r="AE8" s="211" t="s">
        <v>131</v>
      </c>
      <c r="AF8" s="211">
        <f aca="true" t="shared" si="1" ref="AF8:AF39">AE8-AD8</f>
        <v>509</v>
      </c>
      <c r="AG8" s="212">
        <f aca="true" t="shared" si="2" ref="AG8:AG39">IF(AI8="SI",0,J8)</f>
        <v>342</v>
      </c>
      <c r="AH8" s="213">
        <f aca="true" t="shared" si="3" ref="AH8:AH39">AG8*AF8</f>
        <v>174078</v>
      </c>
      <c r="AI8" s="214" t="s">
        <v>133</v>
      </c>
    </row>
    <row r="9" spans="1:35" ht="15">
      <c r="A9" s="208">
        <v>2022</v>
      </c>
      <c r="B9" s="208">
        <v>19</v>
      </c>
      <c r="C9" s="208" t="s">
        <v>134</v>
      </c>
      <c r="D9" s="209" t="s">
        <v>135</v>
      </c>
      <c r="E9" s="208" t="s">
        <v>115</v>
      </c>
      <c r="F9" s="209" t="s">
        <v>136</v>
      </c>
      <c r="G9" s="210">
        <v>1241.96</v>
      </c>
      <c r="H9" s="210">
        <v>223.96</v>
      </c>
      <c r="I9" s="208" t="s">
        <v>119</v>
      </c>
      <c r="J9" s="210">
        <f t="shared" si="0"/>
        <v>1018</v>
      </c>
      <c r="K9" s="208" t="s">
        <v>120</v>
      </c>
      <c r="L9" s="208" t="s">
        <v>137</v>
      </c>
      <c r="M9" s="208" t="s">
        <v>138</v>
      </c>
      <c r="N9" s="208" t="s">
        <v>139</v>
      </c>
      <c r="O9" s="209" t="s">
        <v>124</v>
      </c>
      <c r="P9" s="208" t="s">
        <v>125</v>
      </c>
      <c r="Q9" s="208" t="s">
        <v>125</v>
      </c>
      <c r="R9" s="208" t="s">
        <v>126</v>
      </c>
      <c r="S9" s="209" t="s">
        <v>127</v>
      </c>
      <c r="T9" s="208" t="s">
        <v>128</v>
      </c>
      <c r="U9" s="208">
        <v>250</v>
      </c>
      <c r="V9" s="208">
        <v>1132</v>
      </c>
      <c r="W9" s="208">
        <v>99</v>
      </c>
      <c r="X9" s="208">
        <v>2021</v>
      </c>
      <c r="Y9" s="208">
        <v>39</v>
      </c>
      <c r="Z9" s="208">
        <v>0</v>
      </c>
      <c r="AA9" s="208" t="s">
        <v>129</v>
      </c>
      <c r="AB9" s="208" t="s">
        <v>130</v>
      </c>
      <c r="AC9" s="208" t="s">
        <v>131</v>
      </c>
      <c r="AD9" s="214" t="s">
        <v>140</v>
      </c>
      <c r="AE9" s="214" t="s">
        <v>131</v>
      </c>
      <c r="AF9" s="214">
        <f t="shared" si="1"/>
        <v>453</v>
      </c>
      <c r="AG9" s="212">
        <f t="shared" si="2"/>
        <v>1018</v>
      </c>
      <c r="AH9" s="213">
        <f t="shared" si="3"/>
        <v>461154</v>
      </c>
      <c r="AI9" s="214" t="s">
        <v>133</v>
      </c>
    </row>
    <row r="10" spans="1:35" ht="15">
      <c r="A10" s="208">
        <v>2022</v>
      </c>
      <c r="B10" s="208">
        <v>272</v>
      </c>
      <c r="C10" s="208" t="s">
        <v>141</v>
      </c>
      <c r="D10" s="209" t="s">
        <v>142</v>
      </c>
      <c r="E10" s="208" t="s">
        <v>143</v>
      </c>
      <c r="F10" s="209" t="s">
        <v>144</v>
      </c>
      <c r="G10" s="210">
        <v>984.36</v>
      </c>
      <c r="H10" s="210">
        <v>177.51</v>
      </c>
      <c r="I10" s="208" t="s">
        <v>119</v>
      </c>
      <c r="J10" s="210">
        <f t="shared" si="0"/>
        <v>806.85</v>
      </c>
      <c r="K10" s="208" t="s">
        <v>145</v>
      </c>
      <c r="L10" s="208" t="s">
        <v>137</v>
      </c>
      <c r="M10" s="208" t="s">
        <v>146</v>
      </c>
      <c r="N10" s="208" t="s">
        <v>147</v>
      </c>
      <c r="O10" s="209" t="s">
        <v>148</v>
      </c>
      <c r="P10" s="208" t="s">
        <v>149</v>
      </c>
      <c r="Q10" s="208" t="s">
        <v>149</v>
      </c>
      <c r="R10" s="208" t="s">
        <v>126</v>
      </c>
      <c r="S10" s="209" t="s">
        <v>127</v>
      </c>
      <c r="T10" s="208" t="s">
        <v>150</v>
      </c>
      <c r="U10" s="208">
        <v>3550</v>
      </c>
      <c r="V10" s="208">
        <v>1760</v>
      </c>
      <c r="W10" s="208">
        <v>99</v>
      </c>
      <c r="X10" s="208">
        <v>2022</v>
      </c>
      <c r="Y10" s="208">
        <v>93</v>
      </c>
      <c r="Z10" s="208">
        <v>0</v>
      </c>
      <c r="AA10" s="208" t="s">
        <v>151</v>
      </c>
      <c r="AB10" s="208" t="s">
        <v>152</v>
      </c>
      <c r="AC10" s="208" t="s">
        <v>153</v>
      </c>
      <c r="AD10" s="214" t="s">
        <v>154</v>
      </c>
      <c r="AE10" s="214" t="s">
        <v>155</v>
      </c>
      <c r="AF10" s="214">
        <f t="shared" si="1"/>
        <v>354</v>
      </c>
      <c r="AG10" s="212">
        <f t="shared" si="2"/>
        <v>806.85</v>
      </c>
      <c r="AH10" s="213">
        <f t="shared" si="3"/>
        <v>285624.9</v>
      </c>
      <c r="AI10" s="214" t="s">
        <v>133</v>
      </c>
    </row>
    <row r="11" spans="1:35" ht="15">
      <c r="A11" s="208">
        <v>2022</v>
      </c>
      <c r="B11" s="208">
        <v>329</v>
      </c>
      <c r="C11" s="208" t="s">
        <v>156</v>
      </c>
      <c r="D11" s="209" t="s">
        <v>157</v>
      </c>
      <c r="E11" s="208" t="s">
        <v>158</v>
      </c>
      <c r="F11" s="209" t="s">
        <v>159</v>
      </c>
      <c r="G11" s="210">
        <v>1051.76</v>
      </c>
      <c r="H11" s="210">
        <v>189.66</v>
      </c>
      <c r="I11" s="208" t="s">
        <v>119</v>
      </c>
      <c r="J11" s="210">
        <f t="shared" si="0"/>
        <v>862.1</v>
      </c>
      <c r="K11" s="208" t="s">
        <v>145</v>
      </c>
      <c r="L11" s="208" t="s">
        <v>137</v>
      </c>
      <c r="M11" s="208" t="s">
        <v>160</v>
      </c>
      <c r="N11" s="208" t="s">
        <v>161</v>
      </c>
      <c r="O11" s="209" t="s">
        <v>148</v>
      </c>
      <c r="P11" s="208" t="s">
        <v>149</v>
      </c>
      <c r="Q11" s="208" t="s">
        <v>149</v>
      </c>
      <c r="R11" s="208" t="s">
        <v>126</v>
      </c>
      <c r="S11" s="209" t="s">
        <v>127</v>
      </c>
      <c r="T11" s="208" t="s">
        <v>150</v>
      </c>
      <c r="U11" s="208">
        <v>3550</v>
      </c>
      <c r="V11" s="208">
        <v>1760</v>
      </c>
      <c r="W11" s="208">
        <v>99</v>
      </c>
      <c r="X11" s="208">
        <v>2022</v>
      </c>
      <c r="Y11" s="208">
        <v>93</v>
      </c>
      <c r="Z11" s="208">
        <v>0</v>
      </c>
      <c r="AA11" s="208" t="s">
        <v>151</v>
      </c>
      <c r="AB11" s="208" t="s">
        <v>152</v>
      </c>
      <c r="AC11" s="208" t="s">
        <v>153</v>
      </c>
      <c r="AD11" s="214" t="s">
        <v>162</v>
      </c>
      <c r="AE11" s="214" t="s">
        <v>155</v>
      </c>
      <c r="AF11" s="214">
        <f t="shared" si="1"/>
        <v>322</v>
      </c>
      <c r="AG11" s="212">
        <f t="shared" si="2"/>
        <v>862.1</v>
      </c>
      <c r="AH11" s="213">
        <f t="shared" si="3"/>
        <v>277596.2</v>
      </c>
      <c r="AI11" s="214" t="s">
        <v>133</v>
      </c>
    </row>
    <row r="12" spans="1:35" ht="15">
      <c r="A12" s="208">
        <v>2022</v>
      </c>
      <c r="B12" s="208">
        <v>376</v>
      </c>
      <c r="C12" s="208" t="s">
        <v>163</v>
      </c>
      <c r="D12" s="209" t="s">
        <v>164</v>
      </c>
      <c r="E12" s="208" t="s">
        <v>165</v>
      </c>
      <c r="F12" s="209" t="s">
        <v>166</v>
      </c>
      <c r="G12" s="210">
        <v>487.95</v>
      </c>
      <c r="H12" s="210">
        <v>87.99</v>
      </c>
      <c r="I12" s="208" t="s">
        <v>119</v>
      </c>
      <c r="J12" s="210">
        <f t="shared" si="0"/>
        <v>399.96</v>
      </c>
      <c r="K12" s="208" t="s">
        <v>167</v>
      </c>
      <c r="L12" s="208" t="s">
        <v>137</v>
      </c>
      <c r="M12" s="208" t="s">
        <v>168</v>
      </c>
      <c r="N12" s="208" t="s">
        <v>169</v>
      </c>
      <c r="O12" s="209" t="s">
        <v>170</v>
      </c>
      <c r="P12" s="208" t="s">
        <v>171</v>
      </c>
      <c r="Q12" s="208" t="s">
        <v>171</v>
      </c>
      <c r="R12" s="208" t="s">
        <v>126</v>
      </c>
      <c r="S12" s="209" t="s">
        <v>127</v>
      </c>
      <c r="T12" s="208" t="s">
        <v>172</v>
      </c>
      <c r="U12" s="208">
        <v>810</v>
      </c>
      <c r="V12" s="208">
        <v>2178</v>
      </c>
      <c r="W12" s="208">
        <v>99</v>
      </c>
      <c r="X12" s="208">
        <v>2020</v>
      </c>
      <c r="Y12" s="208">
        <v>267</v>
      </c>
      <c r="Z12" s="208">
        <v>0</v>
      </c>
      <c r="AA12" s="208" t="s">
        <v>129</v>
      </c>
      <c r="AB12" s="208" t="s">
        <v>173</v>
      </c>
      <c r="AC12" s="208" t="s">
        <v>174</v>
      </c>
      <c r="AD12" s="214" t="s">
        <v>175</v>
      </c>
      <c r="AE12" s="214" t="s">
        <v>174</v>
      </c>
      <c r="AF12" s="214">
        <f t="shared" si="1"/>
        <v>211</v>
      </c>
      <c r="AG12" s="212">
        <f t="shared" si="2"/>
        <v>399.96</v>
      </c>
      <c r="AH12" s="213">
        <f t="shared" si="3"/>
        <v>84391.56</v>
      </c>
      <c r="AI12" s="214" t="s">
        <v>133</v>
      </c>
    </row>
    <row r="13" spans="1:35" ht="15">
      <c r="A13" s="208">
        <v>2022</v>
      </c>
      <c r="B13" s="208">
        <v>377</v>
      </c>
      <c r="C13" s="208" t="s">
        <v>163</v>
      </c>
      <c r="D13" s="209" t="s">
        <v>176</v>
      </c>
      <c r="E13" s="208" t="s">
        <v>177</v>
      </c>
      <c r="F13" s="209" t="s">
        <v>178</v>
      </c>
      <c r="G13" s="210">
        <v>1168.39</v>
      </c>
      <c r="H13" s="210">
        <v>210.69</v>
      </c>
      <c r="I13" s="208" t="s">
        <v>119</v>
      </c>
      <c r="J13" s="210">
        <f t="shared" si="0"/>
        <v>957.7</v>
      </c>
      <c r="K13" s="208" t="s">
        <v>145</v>
      </c>
      <c r="L13" s="208" t="s">
        <v>137</v>
      </c>
      <c r="M13" s="208" t="s">
        <v>179</v>
      </c>
      <c r="N13" s="208" t="s">
        <v>169</v>
      </c>
      <c r="O13" s="209" t="s">
        <v>148</v>
      </c>
      <c r="P13" s="208" t="s">
        <v>149</v>
      </c>
      <c r="Q13" s="208" t="s">
        <v>149</v>
      </c>
      <c r="R13" s="208" t="s">
        <v>126</v>
      </c>
      <c r="S13" s="209" t="s">
        <v>127</v>
      </c>
      <c r="T13" s="208" t="s">
        <v>150</v>
      </c>
      <c r="U13" s="208">
        <v>3550</v>
      </c>
      <c r="V13" s="208">
        <v>1760</v>
      </c>
      <c r="W13" s="208">
        <v>99</v>
      </c>
      <c r="X13" s="208">
        <v>2022</v>
      </c>
      <c r="Y13" s="208">
        <v>93</v>
      </c>
      <c r="Z13" s="208">
        <v>0</v>
      </c>
      <c r="AA13" s="208" t="s">
        <v>151</v>
      </c>
      <c r="AB13" s="208" t="s">
        <v>152</v>
      </c>
      <c r="AC13" s="208" t="s">
        <v>153</v>
      </c>
      <c r="AD13" s="214" t="s">
        <v>175</v>
      </c>
      <c r="AE13" s="214" t="s">
        <v>155</v>
      </c>
      <c r="AF13" s="214">
        <f t="shared" si="1"/>
        <v>297</v>
      </c>
      <c r="AG13" s="212">
        <f t="shared" si="2"/>
        <v>957.7</v>
      </c>
      <c r="AH13" s="213">
        <f t="shared" si="3"/>
        <v>284436.9</v>
      </c>
      <c r="AI13" s="214" t="s">
        <v>133</v>
      </c>
    </row>
    <row r="14" spans="1:35" ht="15">
      <c r="A14" s="208">
        <v>2022</v>
      </c>
      <c r="B14" s="208">
        <v>413</v>
      </c>
      <c r="C14" s="208" t="s">
        <v>180</v>
      </c>
      <c r="D14" s="209" t="s">
        <v>181</v>
      </c>
      <c r="E14" s="208" t="s">
        <v>182</v>
      </c>
      <c r="F14" s="209" t="s">
        <v>183</v>
      </c>
      <c r="G14" s="210">
        <v>1005.06</v>
      </c>
      <c r="H14" s="210">
        <v>181.24</v>
      </c>
      <c r="I14" s="208" t="s">
        <v>119</v>
      </c>
      <c r="J14" s="210">
        <f t="shared" si="0"/>
        <v>823.8199999999999</v>
      </c>
      <c r="K14" s="208" t="s">
        <v>145</v>
      </c>
      <c r="L14" s="208" t="s">
        <v>137</v>
      </c>
      <c r="M14" s="208" t="s">
        <v>184</v>
      </c>
      <c r="N14" s="208" t="s">
        <v>185</v>
      </c>
      <c r="O14" s="209" t="s">
        <v>148</v>
      </c>
      <c r="P14" s="208" t="s">
        <v>149</v>
      </c>
      <c r="Q14" s="208" t="s">
        <v>149</v>
      </c>
      <c r="R14" s="208" t="s">
        <v>126</v>
      </c>
      <c r="S14" s="209" t="s">
        <v>127</v>
      </c>
      <c r="T14" s="208" t="s">
        <v>150</v>
      </c>
      <c r="U14" s="208">
        <v>3550</v>
      </c>
      <c r="V14" s="208">
        <v>1760</v>
      </c>
      <c r="W14" s="208">
        <v>99</v>
      </c>
      <c r="X14" s="208">
        <v>2022</v>
      </c>
      <c r="Y14" s="208">
        <v>93</v>
      </c>
      <c r="Z14" s="208">
        <v>0</v>
      </c>
      <c r="AA14" s="208" t="s">
        <v>151</v>
      </c>
      <c r="AB14" s="208" t="s">
        <v>152</v>
      </c>
      <c r="AC14" s="208" t="s">
        <v>153</v>
      </c>
      <c r="AD14" s="214" t="s">
        <v>186</v>
      </c>
      <c r="AE14" s="214" t="s">
        <v>155</v>
      </c>
      <c r="AF14" s="214">
        <f t="shared" si="1"/>
        <v>240</v>
      </c>
      <c r="AG14" s="212">
        <f t="shared" si="2"/>
        <v>823.8199999999999</v>
      </c>
      <c r="AH14" s="213">
        <f t="shared" si="3"/>
        <v>197716.8</v>
      </c>
      <c r="AI14" s="214" t="s">
        <v>133</v>
      </c>
    </row>
    <row r="15" spans="1:35" ht="15">
      <c r="A15" s="208">
        <v>2022</v>
      </c>
      <c r="B15" s="208">
        <v>441</v>
      </c>
      <c r="C15" s="208" t="s">
        <v>187</v>
      </c>
      <c r="D15" s="209" t="s">
        <v>188</v>
      </c>
      <c r="E15" s="208" t="s">
        <v>189</v>
      </c>
      <c r="F15" s="209" t="s">
        <v>190</v>
      </c>
      <c r="G15" s="210">
        <v>1100.82</v>
      </c>
      <c r="H15" s="210">
        <v>198.51</v>
      </c>
      <c r="I15" s="208" t="s">
        <v>119</v>
      </c>
      <c r="J15" s="210">
        <f t="shared" si="0"/>
        <v>902.31</v>
      </c>
      <c r="K15" s="208" t="s">
        <v>145</v>
      </c>
      <c r="L15" s="208" t="s">
        <v>137</v>
      </c>
      <c r="M15" s="208" t="s">
        <v>191</v>
      </c>
      <c r="N15" s="208" t="s">
        <v>192</v>
      </c>
      <c r="O15" s="209" t="s">
        <v>148</v>
      </c>
      <c r="P15" s="208" t="s">
        <v>149</v>
      </c>
      <c r="Q15" s="208" t="s">
        <v>149</v>
      </c>
      <c r="R15" s="208" t="s">
        <v>126</v>
      </c>
      <c r="S15" s="209" t="s">
        <v>127</v>
      </c>
      <c r="T15" s="208" t="s">
        <v>150</v>
      </c>
      <c r="U15" s="208">
        <v>3550</v>
      </c>
      <c r="V15" s="208">
        <v>1760</v>
      </c>
      <c r="W15" s="208">
        <v>99</v>
      </c>
      <c r="X15" s="208">
        <v>2022</v>
      </c>
      <c r="Y15" s="208">
        <v>93</v>
      </c>
      <c r="Z15" s="208">
        <v>0</v>
      </c>
      <c r="AA15" s="208" t="s">
        <v>151</v>
      </c>
      <c r="AB15" s="208" t="s">
        <v>193</v>
      </c>
      <c r="AC15" s="208" t="s">
        <v>155</v>
      </c>
      <c r="AD15" s="214" t="s">
        <v>194</v>
      </c>
      <c r="AE15" s="214" t="s">
        <v>195</v>
      </c>
      <c r="AF15" s="214">
        <f t="shared" si="1"/>
        <v>237</v>
      </c>
      <c r="AG15" s="212">
        <f t="shared" si="2"/>
        <v>902.31</v>
      </c>
      <c r="AH15" s="213">
        <f t="shared" si="3"/>
        <v>213847.47</v>
      </c>
      <c r="AI15" s="214" t="s">
        <v>133</v>
      </c>
    </row>
    <row r="16" spans="1:35" ht="15">
      <c r="A16" s="208">
        <v>2022</v>
      </c>
      <c r="B16" s="208">
        <v>529</v>
      </c>
      <c r="C16" s="208" t="s">
        <v>196</v>
      </c>
      <c r="D16" s="209" t="s">
        <v>197</v>
      </c>
      <c r="E16" s="208" t="s">
        <v>198</v>
      </c>
      <c r="F16" s="209" t="s">
        <v>199</v>
      </c>
      <c r="G16" s="210">
        <v>23.01</v>
      </c>
      <c r="H16" s="210">
        <v>3.36</v>
      </c>
      <c r="I16" s="208" t="s">
        <v>119</v>
      </c>
      <c r="J16" s="210">
        <f t="shared" si="0"/>
        <v>19.650000000000002</v>
      </c>
      <c r="K16" s="208" t="s">
        <v>200</v>
      </c>
      <c r="L16" s="208" t="s">
        <v>137</v>
      </c>
      <c r="M16" s="208" t="s">
        <v>201</v>
      </c>
      <c r="N16" s="208" t="s">
        <v>202</v>
      </c>
      <c r="O16" s="209" t="s">
        <v>203</v>
      </c>
      <c r="P16" s="208" t="s">
        <v>204</v>
      </c>
      <c r="Q16" s="208" t="s">
        <v>205</v>
      </c>
      <c r="R16" s="208" t="s">
        <v>126</v>
      </c>
      <c r="S16" s="209" t="s">
        <v>127</v>
      </c>
      <c r="T16" s="208" t="s">
        <v>206</v>
      </c>
      <c r="U16" s="208">
        <v>140</v>
      </c>
      <c r="V16" s="208">
        <v>1045</v>
      </c>
      <c r="W16" s="208">
        <v>99</v>
      </c>
      <c r="X16" s="208">
        <v>2022</v>
      </c>
      <c r="Y16" s="208">
        <v>58</v>
      </c>
      <c r="Z16" s="208">
        <v>0</v>
      </c>
      <c r="AA16" s="208" t="s">
        <v>129</v>
      </c>
      <c r="AB16" s="208" t="s">
        <v>207</v>
      </c>
      <c r="AC16" s="208" t="s">
        <v>208</v>
      </c>
      <c r="AD16" s="214" t="s">
        <v>209</v>
      </c>
      <c r="AE16" s="214" t="s">
        <v>210</v>
      </c>
      <c r="AF16" s="214">
        <f t="shared" si="1"/>
        <v>126</v>
      </c>
      <c r="AG16" s="212">
        <f t="shared" si="2"/>
        <v>19.650000000000002</v>
      </c>
      <c r="AH16" s="213">
        <f t="shared" si="3"/>
        <v>2475.9</v>
      </c>
      <c r="AI16" s="214" t="s">
        <v>133</v>
      </c>
    </row>
    <row r="17" spans="1:35" ht="15">
      <c r="A17" s="208">
        <v>2022</v>
      </c>
      <c r="B17" s="208">
        <v>536</v>
      </c>
      <c r="C17" s="208" t="s">
        <v>196</v>
      </c>
      <c r="D17" s="209" t="s">
        <v>211</v>
      </c>
      <c r="E17" s="208" t="s">
        <v>212</v>
      </c>
      <c r="F17" s="209" t="s">
        <v>213</v>
      </c>
      <c r="G17" s="210">
        <v>1068.72</v>
      </c>
      <c r="H17" s="210">
        <v>192.72</v>
      </c>
      <c r="I17" s="208" t="s">
        <v>119</v>
      </c>
      <c r="J17" s="210">
        <f t="shared" si="0"/>
        <v>876</v>
      </c>
      <c r="K17" s="208" t="s">
        <v>214</v>
      </c>
      <c r="L17" s="208" t="s">
        <v>137</v>
      </c>
      <c r="M17" s="208" t="s">
        <v>215</v>
      </c>
      <c r="N17" s="208" t="s">
        <v>216</v>
      </c>
      <c r="O17" s="209" t="s">
        <v>217</v>
      </c>
      <c r="P17" s="208" t="s">
        <v>218</v>
      </c>
      <c r="Q17" s="208" t="s">
        <v>218</v>
      </c>
      <c r="R17" s="208" t="s">
        <v>126</v>
      </c>
      <c r="S17" s="209" t="s">
        <v>127</v>
      </c>
      <c r="T17" s="208" t="s">
        <v>206</v>
      </c>
      <c r="U17" s="208">
        <v>140</v>
      </c>
      <c r="V17" s="208">
        <v>1034</v>
      </c>
      <c r="W17" s="208">
        <v>99</v>
      </c>
      <c r="X17" s="208">
        <v>2021</v>
      </c>
      <c r="Y17" s="208">
        <v>42</v>
      </c>
      <c r="Z17" s="208">
        <v>0</v>
      </c>
      <c r="AA17" s="208" t="s">
        <v>129</v>
      </c>
      <c r="AB17" s="208" t="s">
        <v>219</v>
      </c>
      <c r="AC17" s="208" t="s">
        <v>220</v>
      </c>
      <c r="AD17" s="214" t="s">
        <v>221</v>
      </c>
      <c r="AE17" s="214" t="s">
        <v>220</v>
      </c>
      <c r="AF17" s="214">
        <f t="shared" si="1"/>
        <v>85</v>
      </c>
      <c r="AG17" s="212">
        <f t="shared" si="2"/>
        <v>876</v>
      </c>
      <c r="AH17" s="213">
        <f t="shared" si="3"/>
        <v>74460</v>
      </c>
      <c r="AI17" s="214" t="s">
        <v>133</v>
      </c>
    </row>
    <row r="18" spans="1:35" ht="15">
      <c r="A18" s="208">
        <v>2023</v>
      </c>
      <c r="B18" s="208">
        <v>14</v>
      </c>
      <c r="C18" s="208" t="s">
        <v>222</v>
      </c>
      <c r="D18" s="209" t="s">
        <v>223</v>
      </c>
      <c r="E18" s="208" t="s">
        <v>224</v>
      </c>
      <c r="F18" s="209" t="s">
        <v>225</v>
      </c>
      <c r="G18" s="210">
        <v>1907.96</v>
      </c>
      <c r="H18" s="210">
        <v>344.06</v>
      </c>
      <c r="I18" s="208" t="s">
        <v>119</v>
      </c>
      <c r="J18" s="210">
        <f t="shared" si="0"/>
        <v>1563.9</v>
      </c>
      <c r="K18" s="208" t="s">
        <v>226</v>
      </c>
      <c r="L18" s="208" t="s">
        <v>137</v>
      </c>
      <c r="M18" s="208" t="s">
        <v>227</v>
      </c>
      <c r="N18" s="208" t="s">
        <v>228</v>
      </c>
      <c r="O18" s="209" t="s">
        <v>229</v>
      </c>
      <c r="P18" s="208" t="s">
        <v>230</v>
      </c>
      <c r="Q18" s="208" t="s">
        <v>231</v>
      </c>
      <c r="R18" s="208" t="s">
        <v>232</v>
      </c>
      <c r="S18" s="209" t="s">
        <v>233</v>
      </c>
      <c r="T18" s="208" t="s">
        <v>234</v>
      </c>
      <c r="U18" s="208">
        <v>4120</v>
      </c>
      <c r="V18" s="208">
        <v>1906</v>
      </c>
      <c r="W18" s="208">
        <v>99</v>
      </c>
      <c r="X18" s="208">
        <v>2022</v>
      </c>
      <c r="Y18" s="208">
        <v>131</v>
      </c>
      <c r="Z18" s="208">
        <v>0</v>
      </c>
      <c r="AA18" s="208" t="s">
        <v>129</v>
      </c>
      <c r="AB18" s="208" t="s">
        <v>235</v>
      </c>
      <c r="AC18" s="208" t="s">
        <v>236</v>
      </c>
      <c r="AD18" s="214" t="s">
        <v>237</v>
      </c>
      <c r="AE18" s="214" t="s">
        <v>236</v>
      </c>
      <c r="AF18" s="214">
        <f t="shared" si="1"/>
        <v>79</v>
      </c>
      <c r="AG18" s="212">
        <f t="shared" si="2"/>
        <v>1563.9</v>
      </c>
      <c r="AH18" s="213">
        <f t="shared" si="3"/>
        <v>123548.1</v>
      </c>
      <c r="AI18" s="214" t="s">
        <v>133</v>
      </c>
    </row>
    <row r="19" spans="1:35" ht="15">
      <c r="A19" s="208">
        <v>2023</v>
      </c>
      <c r="B19" s="208">
        <v>19</v>
      </c>
      <c r="C19" s="208" t="s">
        <v>238</v>
      </c>
      <c r="D19" s="209" t="s">
        <v>239</v>
      </c>
      <c r="E19" s="208" t="s">
        <v>224</v>
      </c>
      <c r="F19" s="209" t="s">
        <v>240</v>
      </c>
      <c r="G19" s="210">
        <v>201.13</v>
      </c>
      <c r="H19" s="210">
        <v>36.27</v>
      </c>
      <c r="I19" s="208" t="s">
        <v>119</v>
      </c>
      <c r="J19" s="210">
        <f t="shared" si="0"/>
        <v>164.85999999999999</v>
      </c>
      <c r="K19" s="208" t="s">
        <v>241</v>
      </c>
      <c r="L19" s="208" t="s">
        <v>137</v>
      </c>
      <c r="M19" s="208" t="s">
        <v>242</v>
      </c>
      <c r="N19" s="208" t="s">
        <v>228</v>
      </c>
      <c r="O19" s="209" t="s">
        <v>243</v>
      </c>
      <c r="P19" s="208" t="s">
        <v>244</v>
      </c>
      <c r="Q19" s="208" t="s">
        <v>244</v>
      </c>
      <c r="R19" s="208" t="s">
        <v>126</v>
      </c>
      <c r="S19" s="209" t="s">
        <v>127</v>
      </c>
      <c r="T19" s="208" t="s">
        <v>172</v>
      </c>
      <c r="U19" s="208">
        <v>810</v>
      </c>
      <c r="V19" s="208">
        <v>2178</v>
      </c>
      <c r="W19" s="208">
        <v>99</v>
      </c>
      <c r="X19" s="208">
        <v>2022</v>
      </c>
      <c r="Y19" s="208">
        <v>311</v>
      </c>
      <c r="Z19" s="208">
        <v>0</v>
      </c>
      <c r="AA19" s="208" t="s">
        <v>129</v>
      </c>
      <c r="AB19" s="208" t="s">
        <v>245</v>
      </c>
      <c r="AC19" s="208" t="s">
        <v>246</v>
      </c>
      <c r="AD19" s="214" t="s">
        <v>247</v>
      </c>
      <c r="AE19" s="214" t="s">
        <v>246</v>
      </c>
      <c r="AF19" s="214">
        <f t="shared" si="1"/>
        <v>78</v>
      </c>
      <c r="AG19" s="212">
        <f t="shared" si="2"/>
        <v>164.85999999999999</v>
      </c>
      <c r="AH19" s="213">
        <f t="shared" si="3"/>
        <v>12859.079999999998</v>
      </c>
      <c r="AI19" s="214" t="s">
        <v>133</v>
      </c>
    </row>
    <row r="20" spans="1:35" ht="15">
      <c r="A20" s="208">
        <v>2023</v>
      </c>
      <c r="B20" s="208">
        <v>110</v>
      </c>
      <c r="C20" s="208" t="s">
        <v>248</v>
      </c>
      <c r="D20" s="209" t="s">
        <v>249</v>
      </c>
      <c r="E20" s="208" t="s">
        <v>250</v>
      </c>
      <c r="F20" s="209" t="s">
        <v>251</v>
      </c>
      <c r="G20" s="210">
        <v>2003.73</v>
      </c>
      <c r="H20" s="210">
        <v>361.33</v>
      </c>
      <c r="I20" s="208" t="s">
        <v>119</v>
      </c>
      <c r="J20" s="210">
        <f t="shared" si="0"/>
        <v>1642.4</v>
      </c>
      <c r="K20" s="208" t="s">
        <v>252</v>
      </c>
      <c r="L20" s="208" t="s">
        <v>253</v>
      </c>
      <c r="M20" s="208" t="s">
        <v>254</v>
      </c>
      <c r="N20" s="208" t="s">
        <v>248</v>
      </c>
      <c r="O20" s="209" t="s">
        <v>255</v>
      </c>
      <c r="P20" s="208" t="s">
        <v>256</v>
      </c>
      <c r="Q20" s="208" t="s">
        <v>256</v>
      </c>
      <c r="R20" s="208" t="s">
        <v>126</v>
      </c>
      <c r="S20" s="209" t="s">
        <v>127</v>
      </c>
      <c r="T20" s="208" t="s">
        <v>206</v>
      </c>
      <c r="U20" s="208">
        <v>140</v>
      </c>
      <c r="V20" s="208">
        <v>1045</v>
      </c>
      <c r="W20" s="208">
        <v>99</v>
      </c>
      <c r="X20" s="208">
        <v>2023</v>
      </c>
      <c r="Y20" s="208">
        <v>31</v>
      </c>
      <c r="Z20" s="208">
        <v>0</v>
      </c>
      <c r="AA20" s="208" t="s">
        <v>129</v>
      </c>
      <c r="AB20" s="208" t="s">
        <v>257</v>
      </c>
      <c r="AC20" s="208" t="s">
        <v>236</v>
      </c>
      <c r="AD20" s="214" t="s">
        <v>258</v>
      </c>
      <c r="AE20" s="214" t="s">
        <v>236</v>
      </c>
      <c r="AF20" s="214">
        <f t="shared" si="1"/>
        <v>7</v>
      </c>
      <c r="AG20" s="212">
        <f t="shared" si="2"/>
        <v>1642.4</v>
      </c>
      <c r="AH20" s="213">
        <f t="shared" si="3"/>
        <v>11496.800000000001</v>
      </c>
      <c r="AI20" s="214" t="s">
        <v>133</v>
      </c>
    </row>
    <row r="21" spans="1:35" ht="15">
      <c r="A21" s="208">
        <v>2023</v>
      </c>
      <c r="B21" s="208">
        <v>111</v>
      </c>
      <c r="C21" s="208" t="s">
        <v>248</v>
      </c>
      <c r="D21" s="209" t="s">
        <v>259</v>
      </c>
      <c r="E21" s="208" t="s">
        <v>260</v>
      </c>
      <c r="F21" s="209" t="s">
        <v>261</v>
      </c>
      <c r="G21" s="210">
        <v>470.07</v>
      </c>
      <c r="H21" s="210">
        <v>84.77</v>
      </c>
      <c r="I21" s="208" t="s">
        <v>119</v>
      </c>
      <c r="J21" s="210">
        <f t="shared" si="0"/>
        <v>385.3</v>
      </c>
      <c r="K21" s="208" t="s">
        <v>262</v>
      </c>
      <c r="L21" s="208" t="s">
        <v>253</v>
      </c>
      <c r="M21" s="208" t="s">
        <v>263</v>
      </c>
      <c r="N21" s="208" t="s">
        <v>264</v>
      </c>
      <c r="O21" s="209" t="s">
        <v>265</v>
      </c>
      <c r="P21" s="208" t="s">
        <v>266</v>
      </c>
      <c r="Q21" s="208" t="s">
        <v>266</v>
      </c>
      <c r="R21" s="208" t="s">
        <v>267</v>
      </c>
      <c r="S21" s="209" t="s">
        <v>268</v>
      </c>
      <c r="T21" s="208" t="s">
        <v>269</v>
      </c>
      <c r="U21" s="208">
        <v>360</v>
      </c>
      <c r="V21" s="208">
        <v>1080</v>
      </c>
      <c r="W21" s="208">
        <v>80</v>
      </c>
      <c r="X21" s="208">
        <v>2021</v>
      </c>
      <c r="Y21" s="208">
        <v>130</v>
      </c>
      <c r="Z21" s="208">
        <v>0</v>
      </c>
      <c r="AA21" s="208" t="s">
        <v>195</v>
      </c>
      <c r="AB21" s="208" t="s">
        <v>270</v>
      </c>
      <c r="AC21" s="208" t="s">
        <v>195</v>
      </c>
      <c r="AD21" s="214" t="s">
        <v>271</v>
      </c>
      <c r="AE21" s="214" t="s">
        <v>272</v>
      </c>
      <c r="AF21" s="214">
        <f t="shared" si="1"/>
        <v>100</v>
      </c>
      <c r="AG21" s="212">
        <f t="shared" si="2"/>
        <v>385.3</v>
      </c>
      <c r="AH21" s="213">
        <f t="shared" si="3"/>
        <v>38530</v>
      </c>
      <c r="AI21" s="214" t="s">
        <v>133</v>
      </c>
    </row>
    <row r="22" spans="1:35" ht="15">
      <c r="A22" s="208">
        <v>2023</v>
      </c>
      <c r="B22" s="208">
        <v>136</v>
      </c>
      <c r="C22" s="208" t="s">
        <v>220</v>
      </c>
      <c r="D22" s="209" t="s">
        <v>273</v>
      </c>
      <c r="E22" s="208" t="s">
        <v>274</v>
      </c>
      <c r="F22" s="209" t="s">
        <v>275</v>
      </c>
      <c r="G22" s="210">
        <v>2216.85</v>
      </c>
      <c r="H22" s="210">
        <v>399.76</v>
      </c>
      <c r="I22" s="208" t="s">
        <v>119</v>
      </c>
      <c r="J22" s="210">
        <f t="shared" si="0"/>
        <v>1817.09</v>
      </c>
      <c r="K22" s="208" t="s">
        <v>276</v>
      </c>
      <c r="L22" s="208" t="s">
        <v>253</v>
      </c>
      <c r="M22" s="208" t="s">
        <v>277</v>
      </c>
      <c r="N22" s="208" t="s">
        <v>174</v>
      </c>
      <c r="O22" s="209" t="s">
        <v>278</v>
      </c>
      <c r="P22" s="208" t="s">
        <v>279</v>
      </c>
      <c r="Q22" s="208" t="s">
        <v>280</v>
      </c>
      <c r="R22" s="208" t="s">
        <v>126</v>
      </c>
      <c r="S22" s="209" t="s">
        <v>127</v>
      </c>
      <c r="T22" s="208" t="s">
        <v>281</v>
      </c>
      <c r="U22" s="208">
        <v>580</v>
      </c>
      <c r="V22" s="208">
        <v>1086</v>
      </c>
      <c r="W22" s="208">
        <v>99</v>
      </c>
      <c r="X22" s="208">
        <v>2023</v>
      </c>
      <c r="Y22" s="208">
        <v>10416</v>
      </c>
      <c r="Z22" s="208">
        <v>0</v>
      </c>
      <c r="AA22" s="208" t="s">
        <v>129</v>
      </c>
      <c r="AB22" s="208" t="s">
        <v>282</v>
      </c>
      <c r="AC22" s="208" t="s">
        <v>220</v>
      </c>
      <c r="AD22" s="214" t="s">
        <v>283</v>
      </c>
      <c r="AE22" s="214" t="s">
        <v>220</v>
      </c>
      <c r="AF22" s="214">
        <f t="shared" si="1"/>
        <v>-27</v>
      </c>
      <c r="AG22" s="212">
        <f t="shared" si="2"/>
        <v>1817.09</v>
      </c>
      <c r="AH22" s="213">
        <f t="shared" si="3"/>
        <v>-49061.43</v>
      </c>
      <c r="AI22" s="214" t="s">
        <v>133</v>
      </c>
    </row>
    <row r="23" spans="1:35" ht="15">
      <c r="A23" s="208">
        <v>2023</v>
      </c>
      <c r="B23" s="208">
        <v>138</v>
      </c>
      <c r="C23" s="208" t="s">
        <v>220</v>
      </c>
      <c r="D23" s="209" t="s">
        <v>284</v>
      </c>
      <c r="E23" s="208" t="s">
        <v>285</v>
      </c>
      <c r="F23" s="209" t="s">
        <v>286</v>
      </c>
      <c r="G23" s="210">
        <v>2167.94</v>
      </c>
      <c r="H23" s="210">
        <v>390.94</v>
      </c>
      <c r="I23" s="208" t="s">
        <v>119</v>
      </c>
      <c r="J23" s="210">
        <f t="shared" si="0"/>
        <v>1777</v>
      </c>
      <c r="K23" s="208" t="s">
        <v>287</v>
      </c>
      <c r="L23" s="208" t="s">
        <v>253</v>
      </c>
      <c r="M23" s="208" t="s">
        <v>288</v>
      </c>
      <c r="N23" s="208" t="s">
        <v>174</v>
      </c>
      <c r="O23" s="209" t="s">
        <v>289</v>
      </c>
      <c r="P23" s="208" t="s">
        <v>290</v>
      </c>
      <c r="Q23" s="208" t="s">
        <v>290</v>
      </c>
      <c r="R23" s="208" t="s">
        <v>126</v>
      </c>
      <c r="S23" s="209" t="s">
        <v>127</v>
      </c>
      <c r="T23" s="208" t="s">
        <v>291</v>
      </c>
      <c r="U23" s="208">
        <v>470</v>
      </c>
      <c r="V23" s="208">
        <v>1164</v>
      </c>
      <c r="W23" s="208">
        <v>99</v>
      </c>
      <c r="X23" s="208">
        <v>2023</v>
      </c>
      <c r="Y23" s="208">
        <v>10385</v>
      </c>
      <c r="Z23" s="208">
        <v>0</v>
      </c>
      <c r="AA23" s="208" t="s">
        <v>129</v>
      </c>
      <c r="AB23" s="208" t="s">
        <v>292</v>
      </c>
      <c r="AC23" s="208" t="s">
        <v>220</v>
      </c>
      <c r="AD23" s="214" t="s">
        <v>293</v>
      </c>
      <c r="AE23" s="214" t="s">
        <v>220</v>
      </c>
      <c r="AF23" s="214">
        <f t="shared" si="1"/>
        <v>-29</v>
      </c>
      <c r="AG23" s="212">
        <f t="shared" si="2"/>
        <v>1777</v>
      </c>
      <c r="AH23" s="213">
        <f t="shared" si="3"/>
        <v>-51533</v>
      </c>
      <c r="AI23" s="214" t="s">
        <v>133</v>
      </c>
    </row>
    <row r="24" spans="1:35" ht="15">
      <c r="A24" s="208">
        <v>2023</v>
      </c>
      <c r="B24" s="208">
        <v>138</v>
      </c>
      <c r="C24" s="208" t="s">
        <v>220</v>
      </c>
      <c r="D24" s="209" t="s">
        <v>284</v>
      </c>
      <c r="E24" s="208" t="s">
        <v>285</v>
      </c>
      <c r="F24" s="209" t="s">
        <v>286</v>
      </c>
      <c r="G24" s="210">
        <v>1038.84</v>
      </c>
      <c r="H24" s="210">
        <v>187.33</v>
      </c>
      <c r="I24" s="208" t="s">
        <v>119</v>
      </c>
      <c r="J24" s="210">
        <f t="shared" si="0"/>
        <v>851.5099999999999</v>
      </c>
      <c r="K24" s="208" t="s">
        <v>287</v>
      </c>
      <c r="L24" s="208" t="s">
        <v>253</v>
      </c>
      <c r="M24" s="208" t="s">
        <v>288</v>
      </c>
      <c r="N24" s="208" t="s">
        <v>174</v>
      </c>
      <c r="O24" s="209" t="s">
        <v>289</v>
      </c>
      <c r="P24" s="208" t="s">
        <v>290</v>
      </c>
      <c r="Q24" s="208" t="s">
        <v>290</v>
      </c>
      <c r="R24" s="208" t="s">
        <v>126</v>
      </c>
      <c r="S24" s="209" t="s">
        <v>127</v>
      </c>
      <c r="T24" s="208" t="s">
        <v>294</v>
      </c>
      <c r="U24" s="208">
        <v>1560</v>
      </c>
      <c r="V24" s="208">
        <v>1366</v>
      </c>
      <c r="W24" s="208">
        <v>99</v>
      </c>
      <c r="X24" s="208">
        <v>2023</v>
      </c>
      <c r="Y24" s="208">
        <v>10386</v>
      </c>
      <c r="Z24" s="208">
        <v>0</v>
      </c>
      <c r="AA24" s="208" t="s">
        <v>129</v>
      </c>
      <c r="AB24" s="208" t="s">
        <v>295</v>
      </c>
      <c r="AC24" s="208" t="s">
        <v>220</v>
      </c>
      <c r="AD24" s="214" t="s">
        <v>293</v>
      </c>
      <c r="AE24" s="214" t="s">
        <v>220</v>
      </c>
      <c r="AF24" s="214">
        <f t="shared" si="1"/>
        <v>-29</v>
      </c>
      <c r="AG24" s="212">
        <f t="shared" si="2"/>
        <v>851.5099999999999</v>
      </c>
      <c r="AH24" s="213">
        <f t="shared" si="3"/>
        <v>-24693.789999999997</v>
      </c>
      <c r="AI24" s="214" t="s">
        <v>133</v>
      </c>
    </row>
    <row r="25" spans="1:35" ht="15">
      <c r="A25" s="208">
        <v>2023</v>
      </c>
      <c r="B25" s="208">
        <v>138</v>
      </c>
      <c r="C25" s="208" t="s">
        <v>220</v>
      </c>
      <c r="D25" s="209" t="s">
        <v>284</v>
      </c>
      <c r="E25" s="208" t="s">
        <v>285</v>
      </c>
      <c r="F25" s="209" t="s">
        <v>286</v>
      </c>
      <c r="G25" s="210">
        <v>1746.68</v>
      </c>
      <c r="H25" s="210">
        <v>314.98</v>
      </c>
      <c r="I25" s="208" t="s">
        <v>119</v>
      </c>
      <c r="J25" s="210">
        <f t="shared" si="0"/>
        <v>1431.7</v>
      </c>
      <c r="K25" s="208" t="s">
        <v>287</v>
      </c>
      <c r="L25" s="208" t="s">
        <v>253</v>
      </c>
      <c r="M25" s="208" t="s">
        <v>288</v>
      </c>
      <c r="N25" s="208" t="s">
        <v>174</v>
      </c>
      <c r="O25" s="209" t="s">
        <v>289</v>
      </c>
      <c r="P25" s="208" t="s">
        <v>290</v>
      </c>
      <c r="Q25" s="208" t="s">
        <v>290</v>
      </c>
      <c r="R25" s="208" t="s">
        <v>126</v>
      </c>
      <c r="S25" s="209" t="s">
        <v>127</v>
      </c>
      <c r="T25" s="208" t="s">
        <v>296</v>
      </c>
      <c r="U25" s="208">
        <v>1670</v>
      </c>
      <c r="V25" s="208">
        <v>1386</v>
      </c>
      <c r="W25" s="208">
        <v>99</v>
      </c>
      <c r="X25" s="208">
        <v>2023</v>
      </c>
      <c r="Y25" s="208">
        <v>10387</v>
      </c>
      <c r="Z25" s="208">
        <v>0</v>
      </c>
      <c r="AA25" s="208" t="s">
        <v>129</v>
      </c>
      <c r="AB25" s="208" t="s">
        <v>297</v>
      </c>
      <c r="AC25" s="208" t="s">
        <v>220</v>
      </c>
      <c r="AD25" s="214" t="s">
        <v>293</v>
      </c>
      <c r="AE25" s="214" t="s">
        <v>220</v>
      </c>
      <c r="AF25" s="214">
        <f t="shared" si="1"/>
        <v>-29</v>
      </c>
      <c r="AG25" s="212">
        <f t="shared" si="2"/>
        <v>1431.7</v>
      </c>
      <c r="AH25" s="213">
        <f t="shared" si="3"/>
        <v>-41519.3</v>
      </c>
      <c r="AI25" s="214" t="s">
        <v>133</v>
      </c>
    </row>
    <row r="26" spans="1:35" ht="15">
      <c r="A26" s="208">
        <v>2023</v>
      </c>
      <c r="B26" s="208">
        <v>141</v>
      </c>
      <c r="C26" s="208" t="s">
        <v>298</v>
      </c>
      <c r="D26" s="209" t="s">
        <v>299</v>
      </c>
      <c r="E26" s="208" t="s">
        <v>300</v>
      </c>
      <c r="F26" s="209" t="s">
        <v>301</v>
      </c>
      <c r="G26" s="210">
        <v>452</v>
      </c>
      <c r="H26" s="210">
        <v>0</v>
      </c>
      <c r="I26" s="208" t="s">
        <v>133</v>
      </c>
      <c r="J26" s="210">
        <f t="shared" si="0"/>
        <v>452</v>
      </c>
      <c r="K26" s="208" t="s">
        <v>129</v>
      </c>
      <c r="L26" s="208" t="s">
        <v>253</v>
      </c>
      <c r="M26" s="208" t="s">
        <v>302</v>
      </c>
      <c r="N26" s="208" t="s">
        <v>303</v>
      </c>
      <c r="O26" s="209" t="s">
        <v>304</v>
      </c>
      <c r="P26" s="208" t="s">
        <v>305</v>
      </c>
      <c r="Q26" s="208" t="s">
        <v>306</v>
      </c>
      <c r="R26" s="208" t="s">
        <v>232</v>
      </c>
      <c r="S26" s="209" t="s">
        <v>233</v>
      </c>
      <c r="T26" s="208" t="s">
        <v>307</v>
      </c>
      <c r="U26" s="208">
        <v>4010</v>
      </c>
      <c r="V26" s="208">
        <v>1887</v>
      </c>
      <c r="W26" s="208">
        <v>99</v>
      </c>
      <c r="X26" s="208">
        <v>2023</v>
      </c>
      <c r="Y26" s="208">
        <v>22</v>
      </c>
      <c r="Z26" s="208">
        <v>0</v>
      </c>
      <c r="AA26" s="208" t="s">
        <v>129</v>
      </c>
      <c r="AB26" s="208" t="s">
        <v>308</v>
      </c>
      <c r="AC26" s="208" t="s">
        <v>236</v>
      </c>
      <c r="AD26" s="214" t="s">
        <v>309</v>
      </c>
      <c r="AE26" s="214" t="s">
        <v>236</v>
      </c>
      <c r="AF26" s="214">
        <f t="shared" si="1"/>
        <v>-17</v>
      </c>
      <c r="AG26" s="212">
        <f t="shared" si="2"/>
        <v>452</v>
      </c>
      <c r="AH26" s="213">
        <f t="shared" si="3"/>
        <v>-7684</v>
      </c>
      <c r="AI26" s="214" t="s">
        <v>133</v>
      </c>
    </row>
    <row r="27" spans="1:35" ht="15">
      <c r="A27" s="208">
        <v>2023</v>
      </c>
      <c r="B27" s="208">
        <v>142</v>
      </c>
      <c r="C27" s="208" t="s">
        <v>298</v>
      </c>
      <c r="D27" s="209" t="s">
        <v>310</v>
      </c>
      <c r="E27" s="208" t="s">
        <v>285</v>
      </c>
      <c r="F27" s="209" t="s">
        <v>311</v>
      </c>
      <c r="G27" s="210">
        <v>5280</v>
      </c>
      <c r="H27" s="210">
        <v>480</v>
      </c>
      <c r="I27" s="208" t="s">
        <v>119</v>
      </c>
      <c r="J27" s="210">
        <f t="shared" si="0"/>
        <v>4800</v>
      </c>
      <c r="K27" s="208" t="s">
        <v>312</v>
      </c>
      <c r="L27" s="208" t="s">
        <v>253</v>
      </c>
      <c r="M27" s="208" t="s">
        <v>313</v>
      </c>
      <c r="N27" s="208" t="s">
        <v>174</v>
      </c>
      <c r="O27" s="209" t="s">
        <v>314</v>
      </c>
      <c r="P27" s="208" t="s">
        <v>315</v>
      </c>
      <c r="Q27" s="208" t="s">
        <v>315</v>
      </c>
      <c r="R27" s="208" t="s">
        <v>126</v>
      </c>
      <c r="S27" s="209" t="s">
        <v>127</v>
      </c>
      <c r="T27" s="208" t="s">
        <v>316</v>
      </c>
      <c r="U27" s="208">
        <v>30</v>
      </c>
      <c r="V27" s="208">
        <v>1417</v>
      </c>
      <c r="W27" s="208">
        <v>60</v>
      </c>
      <c r="X27" s="208">
        <v>2023</v>
      </c>
      <c r="Y27" s="208">
        <v>10196</v>
      </c>
      <c r="Z27" s="208">
        <v>0</v>
      </c>
      <c r="AA27" s="208" t="s">
        <v>129</v>
      </c>
      <c r="AB27" s="208" t="s">
        <v>317</v>
      </c>
      <c r="AC27" s="208" t="s">
        <v>318</v>
      </c>
      <c r="AD27" s="214" t="s">
        <v>283</v>
      </c>
      <c r="AE27" s="214" t="s">
        <v>318</v>
      </c>
      <c r="AF27" s="214">
        <f t="shared" si="1"/>
        <v>-19</v>
      </c>
      <c r="AG27" s="212">
        <f t="shared" si="2"/>
        <v>4800</v>
      </c>
      <c r="AH27" s="213">
        <f t="shared" si="3"/>
        <v>-91200</v>
      </c>
      <c r="AI27" s="214" t="s">
        <v>133</v>
      </c>
    </row>
    <row r="28" spans="1:35" ht="15">
      <c r="A28" s="208">
        <v>2023</v>
      </c>
      <c r="B28" s="208">
        <v>143</v>
      </c>
      <c r="C28" s="208" t="s">
        <v>298</v>
      </c>
      <c r="D28" s="209" t="s">
        <v>319</v>
      </c>
      <c r="E28" s="208" t="s">
        <v>285</v>
      </c>
      <c r="F28" s="209" t="s">
        <v>320</v>
      </c>
      <c r="G28" s="210">
        <v>4400</v>
      </c>
      <c r="H28" s="210">
        <v>400</v>
      </c>
      <c r="I28" s="208" t="s">
        <v>119</v>
      </c>
      <c r="J28" s="210">
        <f t="shared" si="0"/>
        <v>4000</v>
      </c>
      <c r="K28" s="208" t="s">
        <v>321</v>
      </c>
      <c r="L28" s="208" t="s">
        <v>253</v>
      </c>
      <c r="M28" s="208" t="s">
        <v>322</v>
      </c>
      <c r="N28" s="208" t="s">
        <v>174</v>
      </c>
      <c r="O28" s="209" t="s">
        <v>314</v>
      </c>
      <c r="P28" s="208" t="s">
        <v>315</v>
      </c>
      <c r="Q28" s="208" t="s">
        <v>315</v>
      </c>
      <c r="R28" s="208" t="s">
        <v>126</v>
      </c>
      <c r="S28" s="209" t="s">
        <v>127</v>
      </c>
      <c r="T28" s="208" t="s">
        <v>316</v>
      </c>
      <c r="U28" s="208">
        <v>30</v>
      </c>
      <c r="V28" s="208">
        <v>1417</v>
      </c>
      <c r="W28" s="208">
        <v>60</v>
      </c>
      <c r="X28" s="208">
        <v>2023</v>
      </c>
      <c r="Y28" s="208">
        <v>10242</v>
      </c>
      <c r="Z28" s="208">
        <v>0</v>
      </c>
      <c r="AA28" s="208" t="s">
        <v>129</v>
      </c>
      <c r="AB28" s="208" t="s">
        <v>323</v>
      </c>
      <c r="AC28" s="208" t="s">
        <v>318</v>
      </c>
      <c r="AD28" s="214" t="s">
        <v>283</v>
      </c>
      <c r="AE28" s="214" t="s">
        <v>318</v>
      </c>
      <c r="AF28" s="214">
        <f t="shared" si="1"/>
        <v>-19</v>
      </c>
      <c r="AG28" s="212">
        <f t="shared" si="2"/>
        <v>4000</v>
      </c>
      <c r="AH28" s="213">
        <f t="shared" si="3"/>
        <v>-76000</v>
      </c>
      <c r="AI28" s="214" t="s">
        <v>133</v>
      </c>
    </row>
    <row r="29" spans="1:35" ht="15">
      <c r="A29" s="208">
        <v>2023</v>
      </c>
      <c r="B29" s="208">
        <v>146</v>
      </c>
      <c r="C29" s="208" t="s">
        <v>324</v>
      </c>
      <c r="D29" s="209" t="s">
        <v>325</v>
      </c>
      <c r="E29" s="208" t="s">
        <v>285</v>
      </c>
      <c r="F29" s="209" t="s">
        <v>326</v>
      </c>
      <c r="G29" s="210">
        <v>2173.5</v>
      </c>
      <c r="H29" s="210">
        <v>103.5</v>
      </c>
      <c r="I29" s="208" t="s">
        <v>119</v>
      </c>
      <c r="J29" s="210">
        <f t="shared" si="0"/>
        <v>2070</v>
      </c>
      <c r="K29" s="208" t="s">
        <v>327</v>
      </c>
      <c r="L29" s="208" t="s">
        <v>253</v>
      </c>
      <c r="M29" s="208" t="s">
        <v>328</v>
      </c>
      <c r="N29" s="208" t="s">
        <v>258</v>
      </c>
      <c r="O29" s="209" t="s">
        <v>217</v>
      </c>
      <c r="P29" s="208" t="s">
        <v>218</v>
      </c>
      <c r="Q29" s="208" t="s">
        <v>218</v>
      </c>
      <c r="R29" s="208" t="s">
        <v>232</v>
      </c>
      <c r="S29" s="209" t="s">
        <v>233</v>
      </c>
      <c r="T29" s="208" t="s">
        <v>329</v>
      </c>
      <c r="U29" s="208">
        <v>3880</v>
      </c>
      <c r="V29" s="208">
        <v>1921</v>
      </c>
      <c r="W29" s="208">
        <v>50</v>
      </c>
      <c r="X29" s="208">
        <v>2023</v>
      </c>
      <c r="Y29" s="208">
        <v>10234</v>
      </c>
      <c r="Z29" s="208">
        <v>0</v>
      </c>
      <c r="AA29" s="208" t="s">
        <v>129</v>
      </c>
      <c r="AB29" s="208" t="s">
        <v>330</v>
      </c>
      <c r="AC29" s="208" t="s">
        <v>236</v>
      </c>
      <c r="AD29" s="214" t="s">
        <v>331</v>
      </c>
      <c r="AE29" s="214" t="s">
        <v>236</v>
      </c>
      <c r="AF29" s="214">
        <f t="shared" si="1"/>
        <v>-22</v>
      </c>
      <c r="AG29" s="212">
        <f t="shared" si="2"/>
        <v>2070</v>
      </c>
      <c r="AH29" s="213">
        <f t="shared" si="3"/>
        <v>-45540</v>
      </c>
      <c r="AI29" s="214" t="s">
        <v>133</v>
      </c>
    </row>
    <row r="30" spans="1:35" ht="15">
      <c r="A30" s="208">
        <v>2023</v>
      </c>
      <c r="B30" s="208">
        <v>147</v>
      </c>
      <c r="C30" s="208" t="s">
        <v>324</v>
      </c>
      <c r="D30" s="209" t="s">
        <v>332</v>
      </c>
      <c r="E30" s="208" t="s">
        <v>285</v>
      </c>
      <c r="F30" s="209" t="s">
        <v>333</v>
      </c>
      <c r="G30" s="210">
        <v>1068.72</v>
      </c>
      <c r="H30" s="210">
        <v>192.72</v>
      </c>
      <c r="I30" s="208" t="s">
        <v>119</v>
      </c>
      <c r="J30" s="210">
        <f t="shared" si="0"/>
        <v>876</v>
      </c>
      <c r="K30" s="208" t="s">
        <v>214</v>
      </c>
      <c r="L30" s="208" t="s">
        <v>253</v>
      </c>
      <c r="M30" s="208" t="s">
        <v>334</v>
      </c>
      <c r="N30" s="208" t="s">
        <v>258</v>
      </c>
      <c r="O30" s="209" t="s">
        <v>217</v>
      </c>
      <c r="P30" s="208" t="s">
        <v>218</v>
      </c>
      <c r="Q30" s="208" t="s">
        <v>218</v>
      </c>
      <c r="R30" s="208" t="s">
        <v>126</v>
      </c>
      <c r="S30" s="209" t="s">
        <v>127</v>
      </c>
      <c r="T30" s="208" t="s">
        <v>206</v>
      </c>
      <c r="U30" s="208">
        <v>140</v>
      </c>
      <c r="V30" s="208">
        <v>1034</v>
      </c>
      <c r="W30" s="208">
        <v>99</v>
      </c>
      <c r="X30" s="208">
        <v>2023</v>
      </c>
      <c r="Y30" s="208">
        <v>10042</v>
      </c>
      <c r="Z30" s="208">
        <v>0</v>
      </c>
      <c r="AA30" s="208" t="s">
        <v>129</v>
      </c>
      <c r="AB30" s="208" t="s">
        <v>335</v>
      </c>
      <c r="AC30" s="208" t="s">
        <v>318</v>
      </c>
      <c r="AD30" s="214" t="s">
        <v>336</v>
      </c>
      <c r="AE30" s="214" t="s">
        <v>318</v>
      </c>
      <c r="AF30" s="214">
        <f t="shared" si="1"/>
        <v>-24</v>
      </c>
      <c r="AG30" s="212">
        <f t="shared" si="2"/>
        <v>876</v>
      </c>
      <c r="AH30" s="213">
        <f t="shared" si="3"/>
        <v>-21024</v>
      </c>
      <c r="AI30" s="214" t="s">
        <v>133</v>
      </c>
    </row>
    <row r="31" spans="1:35" ht="15">
      <c r="A31" s="208">
        <v>2023</v>
      </c>
      <c r="B31" s="208">
        <v>148</v>
      </c>
      <c r="C31" s="208" t="s">
        <v>324</v>
      </c>
      <c r="D31" s="209" t="s">
        <v>337</v>
      </c>
      <c r="E31" s="208" t="s">
        <v>285</v>
      </c>
      <c r="F31" s="209" t="s">
        <v>338</v>
      </c>
      <c r="G31" s="210">
        <v>415.99</v>
      </c>
      <c r="H31" s="210">
        <v>75.02</v>
      </c>
      <c r="I31" s="208" t="s">
        <v>119</v>
      </c>
      <c r="J31" s="210">
        <f t="shared" si="0"/>
        <v>340.97</v>
      </c>
      <c r="K31" s="208" t="s">
        <v>339</v>
      </c>
      <c r="L31" s="208" t="s">
        <v>253</v>
      </c>
      <c r="M31" s="208" t="s">
        <v>340</v>
      </c>
      <c r="N31" s="208" t="s">
        <v>258</v>
      </c>
      <c r="O31" s="209" t="s">
        <v>341</v>
      </c>
      <c r="P31" s="208" t="s">
        <v>342</v>
      </c>
      <c r="Q31" s="208" t="s">
        <v>342</v>
      </c>
      <c r="R31" s="208" t="s">
        <v>126</v>
      </c>
      <c r="S31" s="209" t="s">
        <v>127</v>
      </c>
      <c r="T31" s="208" t="s">
        <v>343</v>
      </c>
      <c r="U31" s="208">
        <v>2770</v>
      </c>
      <c r="V31" s="208">
        <v>1926</v>
      </c>
      <c r="W31" s="208">
        <v>99</v>
      </c>
      <c r="X31" s="208">
        <v>2023</v>
      </c>
      <c r="Y31" s="208">
        <v>40</v>
      </c>
      <c r="Z31" s="208">
        <v>0</v>
      </c>
      <c r="AA31" s="208" t="s">
        <v>129</v>
      </c>
      <c r="AB31" s="208" t="s">
        <v>344</v>
      </c>
      <c r="AC31" s="208" t="s">
        <v>318</v>
      </c>
      <c r="AD31" s="214" t="s">
        <v>336</v>
      </c>
      <c r="AE31" s="214" t="s">
        <v>318</v>
      </c>
      <c r="AF31" s="214">
        <f t="shared" si="1"/>
        <v>-24</v>
      </c>
      <c r="AG31" s="212">
        <f t="shared" si="2"/>
        <v>340.97</v>
      </c>
      <c r="AH31" s="213">
        <f t="shared" si="3"/>
        <v>-8183.280000000001</v>
      </c>
      <c r="AI31" s="214" t="s">
        <v>133</v>
      </c>
    </row>
    <row r="32" spans="1:35" ht="15">
      <c r="A32" s="208">
        <v>2023</v>
      </c>
      <c r="B32" s="208">
        <v>149</v>
      </c>
      <c r="C32" s="208" t="s">
        <v>324</v>
      </c>
      <c r="D32" s="209" t="s">
        <v>345</v>
      </c>
      <c r="E32" s="208" t="s">
        <v>285</v>
      </c>
      <c r="F32" s="209" t="s">
        <v>346</v>
      </c>
      <c r="G32" s="210">
        <v>6.1</v>
      </c>
      <c r="H32" s="210">
        <v>1.1</v>
      </c>
      <c r="I32" s="208" t="s">
        <v>119</v>
      </c>
      <c r="J32" s="210">
        <f t="shared" si="0"/>
        <v>5</v>
      </c>
      <c r="K32" s="208" t="s">
        <v>347</v>
      </c>
      <c r="L32" s="208" t="s">
        <v>253</v>
      </c>
      <c r="M32" s="208" t="s">
        <v>348</v>
      </c>
      <c r="N32" s="208" t="s">
        <v>298</v>
      </c>
      <c r="O32" s="209" t="s">
        <v>265</v>
      </c>
      <c r="P32" s="208" t="s">
        <v>266</v>
      </c>
      <c r="Q32" s="208" t="s">
        <v>266</v>
      </c>
      <c r="R32" s="208" t="s">
        <v>126</v>
      </c>
      <c r="S32" s="209" t="s">
        <v>127</v>
      </c>
      <c r="T32" s="208" t="s">
        <v>316</v>
      </c>
      <c r="U32" s="208">
        <v>30</v>
      </c>
      <c r="V32" s="208">
        <v>1110</v>
      </c>
      <c r="W32" s="208">
        <v>10</v>
      </c>
      <c r="X32" s="208">
        <v>2022</v>
      </c>
      <c r="Y32" s="208">
        <v>298</v>
      </c>
      <c r="Z32" s="208">
        <v>0</v>
      </c>
      <c r="AA32" s="208" t="s">
        <v>129</v>
      </c>
      <c r="AB32" s="208" t="s">
        <v>349</v>
      </c>
      <c r="AC32" s="208" t="s">
        <v>236</v>
      </c>
      <c r="AD32" s="214" t="s">
        <v>331</v>
      </c>
      <c r="AE32" s="214" t="s">
        <v>236</v>
      </c>
      <c r="AF32" s="214">
        <f t="shared" si="1"/>
        <v>-22</v>
      </c>
      <c r="AG32" s="212">
        <f t="shared" si="2"/>
        <v>5</v>
      </c>
      <c r="AH32" s="213">
        <f t="shared" si="3"/>
        <v>-110</v>
      </c>
      <c r="AI32" s="214" t="s">
        <v>133</v>
      </c>
    </row>
    <row r="33" spans="1:35" ht="15">
      <c r="A33" s="208">
        <v>2023</v>
      </c>
      <c r="B33" s="208">
        <v>150</v>
      </c>
      <c r="C33" s="208" t="s">
        <v>324</v>
      </c>
      <c r="D33" s="209" t="s">
        <v>350</v>
      </c>
      <c r="E33" s="208" t="s">
        <v>285</v>
      </c>
      <c r="F33" s="209" t="s">
        <v>351</v>
      </c>
      <c r="G33" s="210">
        <v>974.29</v>
      </c>
      <c r="H33" s="210">
        <v>175.69</v>
      </c>
      <c r="I33" s="208" t="s">
        <v>119</v>
      </c>
      <c r="J33" s="210">
        <f t="shared" si="0"/>
        <v>798.5999999999999</v>
      </c>
      <c r="K33" s="208" t="s">
        <v>352</v>
      </c>
      <c r="L33" s="208" t="s">
        <v>253</v>
      </c>
      <c r="M33" s="208" t="s">
        <v>353</v>
      </c>
      <c r="N33" s="208" t="s">
        <v>354</v>
      </c>
      <c r="O33" s="209" t="s">
        <v>355</v>
      </c>
      <c r="P33" s="208" t="s">
        <v>356</v>
      </c>
      <c r="Q33" s="208" t="s">
        <v>357</v>
      </c>
      <c r="R33" s="208" t="s">
        <v>126</v>
      </c>
      <c r="S33" s="209" t="s">
        <v>127</v>
      </c>
      <c r="T33" s="208" t="s">
        <v>358</v>
      </c>
      <c r="U33" s="208">
        <v>1890</v>
      </c>
      <c r="V33" s="208">
        <v>1417</v>
      </c>
      <c r="W33" s="208">
        <v>70</v>
      </c>
      <c r="X33" s="208">
        <v>2023</v>
      </c>
      <c r="Y33" s="208">
        <v>59</v>
      </c>
      <c r="Z33" s="208">
        <v>0</v>
      </c>
      <c r="AA33" s="208" t="s">
        <v>129</v>
      </c>
      <c r="AB33" s="208" t="s">
        <v>359</v>
      </c>
      <c r="AC33" s="208" t="s">
        <v>236</v>
      </c>
      <c r="AD33" s="214" t="s">
        <v>360</v>
      </c>
      <c r="AE33" s="214" t="s">
        <v>236</v>
      </c>
      <c r="AF33" s="214">
        <f t="shared" si="1"/>
        <v>-24</v>
      </c>
      <c r="AG33" s="212">
        <f t="shared" si="2"/>
        <v>798.5999999999999</v>
      </c>
      <c r="AH33" s="213">
        <f t="shared" si="3"/>
        <v>-19166.399999999998</v>
      </c>
      <c r="AI33" s="214" t="s">
        <v>133</v>
      </c>
    </row>
    <row r="34" spans="1:35" ht="15">
      <c r="A34" s="208">
        <v>2023</v>
      </c>
      <c r="B34" s="208">
        <v>151</v>
      </c>
      <c r="C34" s="208" t="s">
        <v>324</v>
      </c>
      <c r="D34" s="209" t="s">
        <v>361</v>
      </c>
      <c r="E34" s="208" t="s">
        <v>285</v>
      </c>
      <c r="F34" s="209" t="s">
        <v>362</v>
      </c>
      <c r="G34" s="210">
        <v>61.2</v>
      </c>
      <c r="H34" s="210">
        <v>5.56</v>
      </c>
      <c r="I34" s="208" t="s">
        <v>119</v>
      </c>
      <c r="J34" s="210">
        <f t="shared" si="0"/>
        <v>55.64</v>
      </c>
      <c r="K34" s="208" t="s">
        <v>363</v>
      </c>
      <c r="L34" s="208" t="s">
        <v>253</v>
      </c>
      <c r="M34" s="208" t="s">
        <v>364</v>
      </c>
      <c r="N34" s="208" t="s">
        <v>354</v>
      </c>
      <c r="O34" s="209" t="s">
        <v>355</v>
      </c>
      <c r="P34" s="208" t="s">
        <v>356</v>
      </c>
      <c r="Q34" s="208" t="s">
        <v>357</v>
      </c>
      <c r="R34" s="208" t="s">
        <v>232</v>
      </c>
      <c r="S34" s="209" t="s">
        <v>233</v>
      </c>
      <c r="T34" s="208" t="s">
        <v>365</v>
      </c>
      <c r="U34" s="208">
        <v>4090</v>
      </c>
      <c r="V34" s="208">
        <v>1908</v>
      </c>
      <c r="W34" s="208">
        <v>50</v>
      </c>
      <c r="X34" s="208">
        <v>2023</v>
      </c>
      <c r="Y34" s="208">
        <v>10088</v>
      </c>
      <c r="Z34" s="208">
        <v>0</v>
      </c>
      <c r="AA34" s="208" t="s">
        <v>129</v>
      </c>
      <c r="AB34" s="208" t="s">
        <v>366</v>
      </c>
      <c r="AC34" s="208" t="s">
        <v>236</v>
      </c>
      <c r="AD34" s="214" t="s">
        <v>208</v>
      </c>
      <c r="AE34" s="214" t="s">
        <v>236</v>
      </c>
      <c r="AF34" s="214">
        <f t="shared" si="1"/>
        <v>-32</v>
      </c>
      <c r="AG34" s="212">
        <f t="shared" si="2"/>
        <v>55.64</v>
      </c>
      <c r="AH34" s="213">
        <f t="shared" si="3"/>
        <v>-1780.48</v>
      </c>
      <c r="AI34" s="214" t="s">
        <v>133</v>
      </c>
    </row>
    <row r="35" spans="1:35" ht="15">
      <c r="A35" s="208">
        <v>2023</v>
      </c>
      <c r="B35" s="208">
        <v>152</v>
      </c>
      <c r="C35" s="208" t="s">
        <v>324</v>
      </c>
      <c r="D35" s="209" t="s">
        <v>367</v>
      </c>
      <c r="E35" s="208" t="s">
        <v>285</v>
      </c>
      <c r="F35" s="209" t="s">
        <v>368</v>
      </c>
      <c r="G35" s="210">
        <v>9932.36</v>
      </c>
      <c r="H35" s="210">
        <v>382.01</v>
      </c>
      <c r="I35" s="208" t="s">
        <v>119</v>
      </c>
      <c r="J35" s="210">
        <f t="shared" si="0"/>
        <v>9550.35</v>
      </c>
      <c r="K35" s="208" t="s">
        <v>369</v>
      </c>
      <c r="L35" s="208" t="s">
        <v>253</v>
      </c>
      <c r="M35" s="208" t="s">
        <v>370</v>
      </c>
      <c r="N35" s="208" t="s">
        <v>354</v>
      </c>
      <c r="O35" s="209" t="s">
        <v>355</v>
      </c>
      <c r="P35" s="208" t="s">
        <v>356</v>
      </c>
      <c r="Q35" s="208" t="s">
        <v>357</v>
      </c>
      <c r="R35" s="208" t="s">
        <v>126</v>
      </c>
      <c r="S35" s="209" t="s">
        <v>127</v>
      </c>
      <c r="T35" s="208" t="s">
        <v>358</v>
      </c>
      <c r="U35" s="208">
        <v>1890</v>
      </c>
      <c r="V35" s="208">
        <v>1418</v>
      </c>
      <c r="W35" s="208">
        <v>99</v>
      </c>
      <c r="X35" s="208">
        <v>2023</v>
      </c>
      <c r="Y35" s="208">
        <v>10350</v>
      </c>
      <c r="Z35" s="208">
        <v>0</v>
      </c>
      <c r="AA35" s="208" t="s">
        <v>129</v>
      </c>
      <c r="AB35" s="208" t="s">
        <v>371</v>
      </c>
      <c r="AC35" s="208" t="s">
        <v>236</v>
      </c>
      <c r="AD35" s="214" t="s">
        <v>372</v>
      </c>
      <c r="AE35" s="214" t="s">
        <v>236</v>
      </c>
      <c r="AF35" s="214">
        <f t="shared" si="1"/>
        <v>-48</v>
      </c>
      <c r="AG35" s="212">
        <f t="shared" si="2"/>
        <v>9550.35</v>
      </c>
      <c r="AH35" s="213">
        <f t="shared" si="3"/>
        <v>-458416.80000000005</v>
      </c>
      <c r="AI35" s="214" t="s">
        <v>133</v>
      </c>
    </row>
    <row r="36" spans="1:35" ht="15">
      <c r="A36" s="208">
        <v>2023</v>
      </c>
      <c r="B36" s="208">
        <v>155</v>
      </c>
      <c r="C36" s="208" t="s">
        <v>318</v>
      </c>
      <c r="D36" s="209" t="s">
        <v>373</v>
      </c>
      <c r="E36" s="208" t="s">
        <v>258</v>
      </c>
      <c r="F36" s="209" t="s">
        <v>225</v>
      </c>
      <c r="G36" s="210">
        <v>1866.36</v>
      </c>
      <c r="H36" s="210">
        <v>336.56</v>
      </c>
      <c r="I36" s="208" t="s">
        <v>119</v>
      </c>
      <c r="J36" s="210">
        <f t="shared" si="0"/>
        <v>1529.8</v>
      </c>
      <c r="K36" s="208" t="s">
        <v>226</v>
      </c>
      <c r="L36" s="208" t="s">
        <v>253</v>
      </c>
      <c r="M36" s="208" t="s">
        <v>374</v>
      </c>
      <c r="N36" s="208" t="s">
        <v>258</v>
      </c>
      <c r="O36" s="209" t="s">
        <v>229</v>
      </c>
      <c r="P36" s="208" t="s">
        <v>230</v>
      </c>
      <c r="Q36" s="208" t="s">
        <v>231</v>
      </c>
      <c r="R36" s="208" t="s">
        <v>232</v>
      </c>
      <c r="S36" s="209" t="s">
        <v>233</v>
      </c>
      <c r="T36" s="208" t="s">
        <v>234</v>
      </c>
      <c r="U36" s="208">
        <v>4120</v>
      </c>
      <c r="V36" s="208">
        <v>1906</v>
      </c>
      <c r="W36" s="208">
        <v>99</v>
      </c>
      <c r="X36" s="208">
        <v>2022</v>
      </c>
      <c r="Y36" s="208">
        <v>131</v>
      </c>
      <c r="Z36" s="208">
        <v>0</v>
      </c>
      <c r="AA36" s="208" t="s">
        <v>129</v>
      </c>
      <c r="AB36" s="208" t="s">
        <v>235</v>
      </c>
      <c r="AC36" s="208" t="s">
        <v>236</v>
      </c>
      <c r="AD36" s="214" t="s">
        <v>336</v>
      </c>
      <c r="AE36" s="214" t="s">
        <v>236</v>
      </c>
      <c r="AF36" s="214">
        <f t="shared" si="1"/>
        <v>-23</v>
      </c>
      <c r="AG36" s="212">
        <f t="shared" si="2"/>
        <v>1529.8</v>
      </c>
      <c r="AH36" s="213">
        <f t="shared" si="3"/>
        <v>-35185.4</v>
      </c>
      <c r="AI36" s="214" t="s">
        <v>133</v>
      </c>
    </row>
    <row r="37" spans="1:35" ht="15">
      <c r="A37" s="208">
        <v>2023</v>
      </c>
      <c r="B37" s="208">
        <v>156</v>
      </c>
      <c r="C37" s="208" t="s">
        <v>318</v>
      </c>
      <c r="D37" s="209" t="s">
        <v>375</v>
      </c>
      <c r="E37" s="208" t="s">
        <v>298</v>
      </c>
      <c r="F37" s="209" t="s">
        <v>376</v>
      </c>
      <c r="G37" s="210">
        <v>-1907.96</v>
      </c>
      <c r="H37" s="210">
        <v>-344.06</v>
      </c>
      <c r="I37" s="208" t="s">
        <v>119</v>
      </c>
      <c r="J37" s="210">
        <f t="shared" si="0"/>
        <v>-1563.9</v>
      </c>
      <c r="K37" s="208" t="s">
        <v>226</v>
      </c>
      <c r="L37" s="208" t="s">
        <v>253</v>
      </c>
      <c r="M37" s="208" t="s">
        <v>377</v>
      </c>
      <c r="N37" s="208" t="s">
        <v>258</v>
      </c>
      <c r="O37" s="209" t="s">
        <v>229</v>
      </c>
      <c r="P37" s="208" t="s">
        <v>230</v>
      </c>
      <c r="Q37" s="208" t="s">
        <v>231</v>
      </c>
      <c r="R37" s="208" t="s">
        <v>232</v>
      </c>
      <c r="S37" s="209" t="s">
        <v>233</v>
      </c>
      <c r="T37" s="208" t="s">
        <v>234</v>
      </c>
      <c r="U37" s="208">
        <v>4120</v>
      </c>
      <c r="V37" s="208">
        <v>1906</v>
      </c>
      <c r="W37" s="208">
        <v>99</v>
      </c>
      <c r="X37" s="208">
        <v>2022</v>
      </c>
      <c r="Y37" s="208">
        <v>131</v>
      </c>
      <c r="Z37" s="208">
        <v>0</v>
      </c>
      <c r="AA37" s="208" t="s">
        <v>129</v>
      </c>
      <c r="AB37" s="208" t="s">
        <v>235</v>
      </c>
      <c r="AC37" s="208" t="s">
        <v>236</v>
      </c>
      <c r="AD37" s="214" t="s">
        <v>331</v>
      </c>
      <c r="AE37" s="214" t="s">
        <v>236</v>
      </c>
      <c r="AF37" s="214">
        <f t="shared" si="1"/>
        <v>-22</v>
      </c>
      <c r="AG37" s="212">
        <f t="shared" si="2"/>
        <v>-1563.9</v>
      </c>
      <c r="AH37" s="213">
        <f t="shared" si="3"/>
        <v>34405.8</v>
      </c>
      <c r="AI37" s="214" t="s">
        <v>133</v>
      </c>
    </row>
    <row r="38" spans="1:35" ht="15">
      <c r="A38" s="208">
        <v>2023</v>
      </c>
      <c r="B38" s="208">
        <v>159</v>
      </c>
      <c r="C38" s="208" t="s">
        <v>318</v>
      </c>
      <c r="D38" s="209" t="s">
        <v>378</v>
      </c>
      <c r="E38" s="208" t="s">
        <v>379</v>
      </c>
      <c r="F38" s="209" t="s">
        <v>380</v>
      </c>
      <c r="G38" s="210">
        <v>842.73</v>
      </c>
      <c r="H38" s="210">
        <v>151.97</v>
      </c>
      <c r="I38" s="208" t="s">
        <v>119</v>
      </c>
      <c r="J38" s="210">
        <f t="shared" si="0"/>
        <v>690.76</v>
      </c>
      <c r="K38" s="208" t="s">
        <v>381</v>
      </c>
      <c r="L38" s="208" t="s">
        <v>253</v>
      </c>
      <c r="M38" s="208" t="s">
        <v>382</v>
      </c>
      <c r="N38" s="208" t="s">
        <v>324</v>
      </c>
      <c r="O38" s="209" t="s">
        <v>383</v>
      </c>
      <c r="P38" s="208" t="s">
        <v>384</v>
      </c>
      <c r="Q38" s="208" t="s">
        <v>384</v>
      </c>
      <c r="R38" s="208" t="s">
        <v>126</v>
      </c>
      <c r="S38" s="209" t="s">
        <v>127</v>
      </c>
      <c r="T38" s="208" t="s">
        <v>385</v>
      </c>
      <c r="U38" s="208">
        <v>2340</v>
      </c>
      <c r="V38" s="208">
        <v>1827</v>
      </c>
      <c r="W38" s="208">
        <v>99</v>
      </c>
      <c r="X38" s="208">
        <v>2023</v>
      </c>
      <c r="Y38" s="208">
        <v>55</v>
      </c>
      <c r="Z38" s="208">
        <v>0</v>
      </c>
      <c r="AA38" s="208" t="s">
        <v>129</v>
      </c>
      <c r="AB38" s="208" t="s">
        <v>386</v>
      </c>
      <c r="AC38" s="208" t="s">
        <v>246</v>
      </c>
      <c r="AD38" s="214" t="s">
        <v>387</v>
      </c>
      <c r="AE38" s="214" t="s">
        <v>246</v>
      </c>
      <c r="AF38" s="214">
        <f t="shared" si="1"/>
        <v>-19</v>
      </c>
      <c r="AG38" s="212">
        <f t="shared" si="2"/>
        <v>690.76</v>
      </c>
      <c r="AH38" s="213">
        <f t="shared" si="3"/>
        <v>-13124.44</v>
      </c>
      <c r="AI38" s="214" t="s">
        <v>133</v>
      </c>
    </row>
    <row r="39" spans="1:35" ht="15">
      <c r="A39" s="208">
        <v>2023</v>
      </c>
      <c r="B39" s="208">
        <v>160</v>
      </c>
      <c r="C39" s="208" t="s">
        <v>388</v>
      </c>
      <c r="D39" s="209" t="s">
        <v>389</v>
      </c>
      <c r="E39" s="208" t="s">
        <v>318</v>
      </c>
      <c r="F39" s="209" t="s">
        <v>390</v>
      </c>
      <c r="G39" s="210">
        <v>10.24</v>
      </c>
      <c r="H39" s="210">
        <v>0</v>
      </c>
      <c r="I39" s="208" t="s">
        <v>133</v>
      </c>
      <c r="J39" s="210">
        <f t="shared" si="0"/>
        <v>10.24</v>
      </c>
      <c r="K39" s="208" t="s">
        <v>391</v>
      </c>
      <c r="L39" s="208" t="s">
        <v>253</v>
      </c>
      <c r="M39" s="208" t="s">
        <v>392</v>
      </c>
      <c r="N39" s="208" t="s">
        <v>236</v>
      </c>
      <c r="O39" s="209" t="s">
        <v>393</v>
      </c>
      <c r="P39" s="208" t="s">
        <v>394</v>
      </c>
      <c r="Q39" s="208" t="s">
        <v>395</v>
      </c>
      <c r="R39" s="208" t="s">
        <v>267</v>
      </c>
      <c r="S39" s="209" t="s">
        <v>268</v>
      </c>
      <c r="T39" s="208" t="s">
        <v>206</v>
      </c>
      <c r="U39" s="208">
        <v>140</v>
      </c>
      <c r="V39" s="208">
        <v>1042</v>
      </c>
      <c r="W39" s="208">
        <v>99</v>
      </c>
      <c r="X39" s="208">
        <v>2023</v>
      </c>
      <c r="Y39" s="208">
        <v>10251</v>
      </c>
      <c r="Z39" s="208">
        <v>0</v>
      </c>
      <c r="AA39" s="208" t="s">
        <v>129</v>
      </c>
      <c r="AB39" s="208" t="s">
        <v>396</v>
      </c>
      <c r="AC39" s="208" t="s">
        <v>388</v>
      </c>
      <c r="AD39" s="214" t="s">
        <v>397</v>
      </c>
      <c r="AE39" s="214" t="s">
        <v>388</v>
      </c>
      <c r="AF39" s="214">
        <f t="shared" si="1"/>
        <v>-46</v>
      </c>
      <c r="AG39" s="212">
        <f t="shared" si="2"/>
        <v>10.24</v>
      </c>
      <c r="AH39" s="213">
        <f t="shared" si="3"/>
        <v>-471.04</v>
      </c>
      <c r="AI39" s="214" t="s">
        <v>133</v>
      </c>
    </row>
    <row r="40" spans="1:35" ht="15">
      <c r="A40" s="208">
        <v>2023</v>
      </c>
      <c r="B40" s="208">
        <v>161</v>
      </c>
      <c r="C40" s="208" t="s">
        <v>388</v>
      </c>
      <c r="D40" s="209" t="s">
        <v>398</v>
      </c>
      <c r="E40" s="208" t="s">
        <v>324</v>
      </c>
      <c r="F40" s="209" t="s">
        <v>399</v>
      </c>
      <c r="G40" s="210">
        <v>427</v>
      </c>
      <c r="H40" s="210">
        <v>77</v>
      </c>
      <c r="I40" s="208" t="s">
        <v>119</v>
      </c>
      <c r="J40" s="210">
        <f aca="true" t="shared" si="4" ref="J40:J71">IF(I40="SI",G40-H40,G40)</f>
        <v>350</v>
      </c>
      <c r="K40" s="208" t="s">
        <v>400</v>
      </c>
      <c r="L40" s="208" t="s">
        <v>253</v>
      </c>
      <c r="M40" s="208" t="s">
        <v>401</v>
      </c>
      <c r="N40" s="208" t="s">
        <v>236</v>
      </c>
      <c r="O40" s="209" t="s">
        <v>402</v>
      </c>
      <c r="P40" s="208" t="s">
        <v>403</v>
      </c>
      <c r="Q40" s="208" t="s">
        <v>403</v>
      </c>
      <c r="R40" s="208" t="s">
        <v>126</v>
      </c>
      <c r="S40" s="209" t="s">
        <v>127</v>
      </c>
      <c r="T40" s="208" t="s">
        <v>404</v>
      </c>
      <c r="U40" s="208">
        <v>5740</v>
      </c>
      <c r="V40" s="208">
        <v>3394</v>
      </c>
      <c r="W40" s="208">
        <v>10</v>
      </c>
      <c r="X40" s="208">
        <v>2023</v>
      </c>
      <c r="Y40" s="208">
        <v>10413</v>
      </c>
      <c r="Z40" s="208">
        <v>0</v>
      </c>
      <c r="AA40" s="208" t="s">
        <v>129</v>
      </c>
      <c r="AB40" s="208" t="s">
        <v>405</v>
      </c>
      <c r="AC40" s="208" t="s">
        <v>406</v>
      </c>
      <c r="AD40" s="214" t="s">
        <v>407</v>
      </c>
      <c r="AE40" s="214" t="s">
        <v>406</v>
      </c>
      <c r="AF40" s="214">
        <f aca="true" t="shared" si="5" ref="AF40:AF71">AE40-AD40</f>
        <v>-25</v>
      </c>
      <c r="AG40" s="212">
        <f aca="true" t="shared" si="6" ref="AG40:AG71">IF(AI40="SI",0,J40)</f>
        <v>350</v>
      </c>
      <c r="AH40" s="213">
        <f aca="true" t="shared" si="7" ref="AH40:AH71">AG40*AF40</f>
        <v>-8750</v>
      </c>
      <c r="AI40" s="214" t="s">
        <v>133</v>
      </c>
    </row>
    <row r="41" spans="1:35" ht="15">
      <c r="A41" s="208">
        <v>2023</v>
      </c>
      <c r="B41" s="208">
        <v>162</v>
      </c>
      <c r="C41" s="208" t="s">
        <v>246</v>
      </c>
      <c r="D41" s="209" t="s">
        <v>408</v>
      </c>
      <c r="E41" s="208" t="s">
        <v>409</v>
      </c>
      <c r="F41" s="209" t="s">
        <v>410</v>
      </c>
      <c r="G41" s="210">
        <v>23900</v>
      </c>
      <c r="H41" s="210">
        <v>4223.22</v>
      </c>
      <c r="I41" s="208" t="s">
        <v>119</v>
      </c>
      <c r="J41" s="210">
        <f t="shared" si="4"/>
        <v>19676.78</v>
      </c>
      <c r="K41" s="208" t="s">
        <v>129</v>
      </c>
      <c r="L41" s="208" t="s">
        <v>253</v>
      </c>
      <c r="M41" s="208" t="s">
        <v>411</v>
      </c>
      <c r="N41" s="208" t="s">
        <v>412</v>
      </c>
      <c r="O41" s="209" t="s">
        <v>413</v>
      </c>
      <c r="P41" s="208" t="s">
        <v>414</v>
      </c>
      <c r="Q41" s="208" t="s">
        <v>414</v>
      </c>
      <c r="R41" s="208" t="s">
        <v>126</v>
      </c>
      <c r="S41" s="209" t="s">
        <v>127</v>
      </c>
      <c r="T41" s="208" t="s">
        <v>404</v>
      </c>
      <c r="U41" s="208">
        <v>5740</v>
      </c>
      <c r="V41" s="208">
        <v>3394</v>
      </c>
      <c r="W41" s="208">
        <v>10</v>
      </c>
      <c r="X41" s="208">
        <v>2023</v>
      </c>
      <c r="Y41" s="208">
        <v>10359</v>
      </c>
      <c r="Z41" s="208">
        <v>0</v>
      </c>
      <c r="AA41" s="208" t="s">
        <v>129</v>
      </c>
      <c r="AB41" s="208" t="s">
        <v>415</v>
      </c>
      <c r="AC41" s="208" t="s">
        <v>293</v>
      </c>
      <c r="AD41" s="214" t="s">
        <v>210</v>
      </c>
      <c r="AE41" s="214" t="s">
        <v>416</v>
      </c>
      <c r="AF41" s="214">
        <f t="shared" si="5"/>
        <v>-14</v>
      </c>
      <c r="AG41" s="212">
        <f t="shared" si="6"/>
        <v>19676.78</v>
      </c>
      <c r="AH41" s="213">
        <f t="shared" si="7"/>
        <v>-275474.92</v>
      </c>
      <c r="AI41" s="214" t="s">
        <v>133</v>
      </c>
    </row>
    <row r="42" spans="1:35" ht="15">
      <c r="A42" s="208">
        <v>2023</v>
      </c>
      <c r="B42" s="208">
        <v>163</v>
      </c>
      <c r="C42" s="208" t="s">
        <v>246</v>
      </c>
      <c r="D42" s="209" t="s">
        <v>417</v>
      </c>
      <c r="E42" s="208" t="s">
        <v>174</v>
      </c>
      <c r="F42" s="209" t="s">
        <v>418</v>
      </c>
      <c r="G42" s="210">
        <v>349.74</v>
      </c>
      <c r="H42" s="210">
        <v>31.79</v>
      </c>
      <c r="I42" s="208" t="s">
        <v>119</v>
      </c>
      <c r="J42" s="210">
        <f t="shared" si="4"/>
        <v>317.95</v>
      </c>
      <c r="K42" s="208" t="s">
        <v>419</v>
      </c>
      <c r="L42" s="208" t="s">
        <v>253</v>
      </c>
      <c r="M42" s="208" t="s">
        <v>420</v>
      </c>
      <c r="N42" s="208" t="s">
        <v>388</v>
      </c>
      <c r="O42" s="209" t="s">
        <v>421</v>
      </c>
      <c r="P42" s="208" t="s">
        <v>422</v>
      </c>
      <c r="Q42" s="208" t="s">
        <v>422</v>
      </c>
      <c r="R42" s="208" t="s">
        <v>232</v>
      </c>
      <c r="S42" s="209" t="s">
        <v>233</v>
      </c>
      <c r="T42" s="208" t="s">
        <v>423</v>
      </c>
      <c r="U42" s="208">
        <v>2010</v>
      </c>
      <c r="V42" s="208">
        <v>1481</v>
      </c>
      <c r="W42" s="208">
        <v>10</v>
      </c>
      <c r="X42" s="208">
        <v>2023</v>
      </c>
      <c r="Y42" s="208">
        <v>88</v>
      </c>
      <c r="Z42" s="208">
        <v>0</v>
      </c>
      <c r="AA42" s="208" t="s">
        <v>129</v>
      </c>
      <c r="AB42" s="208" t="s">
        <v>424</v>
      </c>
      <c r="AC42" s="208" t="s">
        <v>425</v>
      </c>
      <c r="AD42" s="214" t="s">
        <v>426</v>
      </c>
      <c r="AE42" s="214" t="s">
        <v>425</v>
      </c>
      <c r="AF42" s="214">
        <f t="shared" si="5"/>
        <v>-18</v>
      </c>
      <c r="AG42" s="212">
        <f t="shared" si="6"/>
        <v>317.95</v>
      </c>
      <c r="AH42" s="213">
        <f t="shared" si="7"/>
        <v>-5723.099999999999</v>
      </c>
      <c r="AI42" s="214" t="s">
        <v>133</v>
      </c>
    </row>
    <row r="43" spans="1:35" ht="15">
      <c r="A43" s="208">
        <v>2023</v>
      </c>
      <c r="B43" s="208">
        <v>165</v>
      </c>
      <c r="C43" s="208" t="s">
        <v>427</v>
      </c>
      <c r="D43" s="209" t="s">
        <v>428</v>
      </c>
      <c r="E43" s="208" t="s">
        <v>318</v>
      </c>
      <c r="F43" s="209" t="s">
        <v>429</v>
      </c>
      <c r="G43" s="210">
        <v>49.15</v>
      </c>
      <c r="H43" s="210">
        <v>8.86</v>
      </c>
      <c r="I43" s="208" t="s">
        <v>119</v>
      </c>
      <c r="J43" s="210">
        <f t="shared" si="4"/>
        <v>40.29</v>
      </c>
      <c r="K43" s="208" t="s">
        <v>262</v>
      </c>
      <c r="L43" s="208" t="s">
        <v>253</v>
      </c>
      <c r="M43" s="208" t="s">
        <v>430</v>
      </c>
      <c r="N43" s="208" t="s">
        <v>246</v>
      </c>
      <c r="O43" s="209" t="s">
        <v>265</v>
      </c>
      <c r="P43" s="208" t="s">
        <v>266</v>
      </c>
      <c r="Q43" s="208" t="s">
        <v>266</v>
      </c>
      <c r="R43" s="208" t="s">
        <v>267</v>
      </c>
      <c r="S43" s="209" t="s">
        <v>268</v>
      </c>
      <c r="T43" s="208" t="s">
        <v>269</v>
      </c>
      <c r="U43" s="208">
        <v>360</v>
      </c>
      <c r="V43" s="208">
        <v>1080</v>
      </c>
      <c r="W43" s="208">
        <v>80</v>
      </c>
      <c r="X43" s="208">
        <v>2021</v>
      </c>
      <c r="Y43" s="208">
        <v>130</v>
      </c>
      <c r="Z43" s="208">
        <v>0</v>
      </c>
      <c r="AA43" s="208" t="s">
        <v>129</v>
      </c>
      <c r="AB43" s="208" t="s">
        <v>431</v>
      </c>
      <c r="AC43" s="208" t="s">
        <v>432</v>
      </c>
      <c r="AD43" s="214" t="s">
        <v>433</v>
      </c>
      <c r="AE43" s="214" t="s">
        <v>432</v>
      </c>
      <c r="AF43" s="214">
        <f t="shared" si="5"/>
        <v>-22</v>
      </c>
      <c r="AG43" s="212">
        <f t="shared" si="6"/>
        <v>40.29</v>
      </c>
      <c r="AH43" s="213">
        <f t="shared" si="7"/>
        <v>-886.38</v>
      </c>
      <c r="AI43" s="214" t="s">
        <v>133</v>
      </c>
    </row>
    <row r="44" spans="1:35" ht="15">
      <c r="A44" s="208">
        <v>2023</v>
      </c>
      <c r="B44" s="208">
        <v>166</v>
      </c>
      <c r="C44" s="208" t="s">
        <v>425</v>
      </c>
      <c r="D44" s="209" t="s">
        <v>434</v>
      </c>
      <c r="E44" s="208" t="s">
        <v>246</v>
      </c>
      <c r="F44" s="209" t="s">
        <v>435</v>
      </c>
      <c r="G44" s="210">
        <v>13406.58</v>
      </c>
      <c r="H44" s="210">
        <v>2417.58</v>
      </c>
      <c r="I44" s="208" t="s">
        <v>119</v>
      </c>
      <c r="J44" s="210">
        <f t="shared" si="4"/>
        <v>10989</v>
      </c>
      <c r="K44" s="208" t="s">
        <v>436</v>
      </c>
      <c r="L44" s="208" t="s">
        <v>253</v>
      </c>
      <c r="M44" s="208" t="s">
        <v>437</v>
      </c>
      <c r="N44" s="208" t="s">
        <v>438</v>
      </c>
      <c r="O44" s="209" t="s">
        <v>439</v>
      </c>
      <c r="P44" s="208" t="s">
        <v>440</v>
      </c>
      <c r="Q44" s="208" t="s">
        <v>440</v>
      </c>
      <c r="R44" s="208" t="s">
        <v>126</v>
      </c>
      <c r="S44" s="209" t="s">
        <v>127</v>
      </c>
      <c r="T44" s="208" t="s">
        <v>441</v>
      </c>
      <c r="U44" s="208">
        <v>2780</v>
      </c>
      <c r="V44" s="208">
        <v>1938</v>
      </c>
      <c r="W44" s="208">
        <v>99</v>
      </c>
      <c r="X44" s="208">
        <v>2023</v>
      </c>
      <c r="Y44" s="208">
        <v>10138</v>
      </c>
      <c r="Z44" s="208">
        <v>0</v>
      </c>
      <c r="AA44" s="208" t="s">
        <v>129</v>
      </c>
      <c r="AB44" s="208" t="s">
        <v>442</v>
      </c>
      <c r="AC44" s="208" t="s">
        <v>432</v>
      </c>
      <c r="AD44" s="214" t="s">
        <v>443</v>
      </c>
      <c r="AE44" s="214" t="s">
        <v>432</v>
      </c>
      <c r="AF44" s="214">
        <f t="shared" si="5"/>
        <v>-23</v>
      </c>
      <c r="AG44" s="212">
        <f t="shared" si="6"/>
        <v>10989</v>
      </c>
      <c r="AH44" s="213">
        <f t="shared" si="7"/>
        <v>-252747</v>
      </c>
      <c r="AI44" s="214" t="s">
        <v>133</v>
      </c>
    </row>
    <row r="45" spans="1:35" ht="15">
      <c r="A45" s="208">
        <v>2023</v>
      </c>
      <c r="B45" s="208">
        <v>172</v>
      </c>
      <c r="C45" s="208" t="s">
        <v>425</v>
      </c>
      <c r="D45" s="209" t="s">
        <v>444</v>
      </c>
      <c r="E45" s="208" t="s">
        <v>445</v>
      </c>
      <c r="F45" s="209" t="s">
        <v>446</v>
      </c>
      <c r="G45" s="210">
        <v>452</v>
      </c>
      <c r="H45" s="210">
        <v>0</v>
      </c>
      <c r="I45" s="208" t="s">
        <v>133</v>
      </c>
      <c r="J45" s="210">
        <f t="shared" si="4"/>
        <v>452</v>
      </c>
      <c r="K45" s="208" t="s">
        <v>129</v>
      </c>
      <c r="L45" s="208" t="s">
        <v>253</v>
      </c>
      <c r="M45" s="208" t="s">
        <v>447</v>
      </c>
      <c r="N45" s="208" t="s">
        <v>445</v>
      </c>
      <c r="O45" s="209" t="s">
        <v>304</v>
      </c>
      <c r="P45" s="208" t="s">
        <v>305</v>
      </c>
      <c r="Q45" s="208" t="s">
        <v>306</v>
      </c>
      <c r="R45" s="208" t="s">
        <v>232</v>
      </c>
      <c r="S45" s="209" t="s">
        <v>233</v>
      </c>
      <c r="T45" s="208" t="s">
        <v>307</v>
      </c>
      <c r="U45" s="208">
        <v>4010</v>
      </c>
      <c r="V45" s="208">
        <v>1887</v>
      </c>
      <c r="W45" s="208">
        <v>99</v>
      </c>
      <c r="X45" s="208">
        <v>2023</v>
      </c>
      <c r="Y45" s="208">
        <v>22</v>
      </c>
      <c r="Z45" s="208">
        <v>0</v>
      </c>
      <c r="AA45" s="208" t="s">
        <v>129</v>
      </c>
      <c r="AB45" s="208" t="s">
        <v>448</v>
      </c>
      <c r="AC45" s="208" t="s">
        <v>131</v>
      </c>
      <c r="AD45" s="214" t="s">
        <v>372</v>
      </c>
      <c r="AE45" s="214" t="s">
        <v>131</v>
      </c>
      <c r="AF45" s="214">
        <f t="shared" si="5"/>
        <v>-33</v>
      </c>
      <c r="AG45" s="212">
        <f t="shared" si="6"/>
        <v>452</v>
      </c>
      <c r="AH45" s="213">
        <f t="shared" si="7"/>
        <v>-14916</v>
      </c>
      <c r="AI45" s="214" t="s">
        <v>133</v>
      </c>
    </row>
    <row r="46" spans="1:35" ht="15">
      <c r="A46" s="208">
        <v>2023</v>
      </c>
      <c r="B46" s="208">
        <v>175</v>
      </c>
      <c r="C46" s="208" t="s">
        <v>131</v>
      </c>
      <c r="D46" s="209" t="s">
        <v>449</v>
      </c>
      <c r="E46" s="208" t="s">
        <v>445</v>
      </c>
      <c r="F46" s="209" t="s">
        <v>450</v>
      </c>
      <c r="G46" s="210">
        <v>571.13</v>
      </c>
      <c r="H46" s="210">
        <v>102.99</v>
      </c>
      <c r="I46" s="208" t="s">
        <v>119</v>
      </c>
      <c r="J46" s="210">
        <f t="shared" si="4"/>
        <v>468.14</v>
      </c>
      <c r="K46" s="208" t="s">
        <v>381</v>
      </c>
      <c r="L46" s="208" t="s">
        <v>253</v>
      </c>
      <c r="M46" s="208" t="s">
        <v>451</v>
      </c>
      <c r="N46" s="208" t="s">
        <v>425</v>
      </c>
      <c r="O46" s="209" t="s">
        <v>383</v>
      </c>
      <c r="P46" s="208" t="s">
        <v>384</v>
      </c>
      <c r="Q46" s="208" t="s">
        <v>384</v>
      </c>
      <c r="R46" s="208" t="s">
        <v>126</v>
      </c>
      <c r="S46" s="209" t="s">
        <v>127</v>
      </c>
      <c r="T46" s="208" t="s">
        <v>385</v>
      </c>
      <c r="U46" s="208">
        <v>2340</v>
      </c>
      <c r="V46" s="208">
        <v>1827</v>
      </c>
      <c r="W46" s="208">
        <v>99</v>
      </c>
      <c r="X46" s="208">
        <v>2023</v>
      </c>
      <c r="Y46" s="208">
        <v>55</v>
      </c>
      <c r="Z46" s="208">
        <v>0</v>
      </c>
      <c r="AA46" s="208" t="s">
        <v>452</v>
      </c>
      <c r="AB46" s="208" t="s">
        <v>453</v>
      </c>
      <c r="AC46" s="208" t="s">
        <v>151</v>
      </c>
      <c r="AD46" s="214" t="s">
        <v>454</v>
      </c>
      <c r="AE46" s="214" t="s">
        <v>455</v>
      </c>
      <c r="AF46" s="214">
        <f t="shared" si="5"/>
        <v>26</v>
      </c>
      <c r="AG46" s="212">
        <f t="shared" si="6"/>
        <v>468.14</v>
      </c>
      <c r="AH46" s="213">
        <f t="shared" si="7"/>
        <v>12171.64</v>
      </c>
      <c r="AI46" s="214" t="s">
        <v>133</v>
      </c>
    </row>
    <row r="47" spans="1:35" ht="15">
      <c r="A47" s="208">
        <v>2023</v>
      </c>
      <c r="B47" s="208">
        <v>176</v>
      </c>
      <c r="C47" s="208" t="s">
        <v>407</v>
      </c>
      <c r="D47" s="209" t="s">
        <v>456</v>
      </c>
      <c r="E47" s="208" t="s">
        <v>309</v>
      </c>
      <c r="F47" s="209" t="s">
        <v>457</v>
      </c>
      <c r="G47" s="210">
        <v>245.22</v>
      </c>
      <c r="H47" s="210">
        <v>44.22</v>
      </c>
      <c r="I47" s="208" t="s">
        <v>119</v>
      </c>
      <c r="J47" s="210">
        <f t="shared" si="4"/>
        <v>201</v>
      </c>
      <c r="K47" s="208" t="s">
        <v>458</v>
      </c>
      <c r="L47" s="208" t="s">
        <v>253</v>
      </c>
      <c r="M47" s="208" t="s">
        <v>459</v>
      </c>
      <c r="N47" s="208" t="s">
        <v>460</v>
      </c>
      <c r="O47" s="209" t="s">
        <v>461</v>
      </c>
      <c r="P47" s="208" t="s">
        <v>462</v>
      </c>
      <c r="Q47" s="208" t="s">
        <v>462</v>
      </c>
      <c r="R47" s="208" t="s">
        <v>126</v>
      </c>
      <c r="S47" s="209" t="s">
        <v>127</v>
      </c>
      <c r="T47" s="208" t="s">
        <v>343</v>
      </c>
      <c r="U47" s="208">
        <v>2770</v>
      </c>
      <c r="V47" s="208">
        <v>1928</v>
      </c>
      <c r="W47" s="208">
        <v>99</v>
      </c>
      <c r="X47" s="208">
        <v>2023</v>
      </c>
      <c r="Y47" s="208">
        <v>152</v>
      </c>
      <c r="Z47" s="208">
        <v>0</v>
      </c>
      <c r="AA47" s="208" t="s">
        <v>452</v>
      </c>
      <c r="AB47" s="208" t="s">
        <v>463</v>
      </c>
      <c r="AC47" s="208" t="s">
        <v>155</v>
      </c>
      <c r="AD47" s="214" t="s">
        <v>464</v>
      </c>
      <c r="AE47" s="214" t="s">
        <v>195</v>
      </c>
      <c r="AF47" s="214">
        <f t="shared" si="5"/>
        <v>22</v>
      </c>
      <c r="AG47" s="212">
        <f t="shared" si="6"/>
        <v>201</v>
      </c>
      <c r="AH47" s="213">
        <f t="shared" si="7"/>
        <v>4422</v>
      </c>
      <c r="AI47" s="214" t="s">
        <v>133</v>
      </c>
    </row>
    <row r="48" spans="1:35" ht="15">
      <c r="A48" s="208">
        <v>2023</v>
      </c>
      <c r="B48" s="208">
        <v>183</v>
      </c>
      <c r="C48" s="208" t="s">
        <v>465</v>
      </c>
      <c r="D48" s="209" t="s">
        <v>466</v>
      </c>
      <c r="E48" s="208" t="s">
        <v>467</v>
      </c>
      <c r="F48" s="209" t="s">
        <v>468</v>
      </c>
      <c r="G48" s="210">
        <v>75.23</v>
      </c>
      <c r="H48" s="210">
        <v>13.57</v>
      </c>
      <c r="I48" s="208" t="s">
        <v>119</v>
      </c>
      <c r="J48" s="210">
        <f t="shared" si="4"/>
        <v>61.660000000000004</v>
      </c>
      <c r="K48" s="208" t="s">
        <v>381</v>
      </c>
      <c r="L48" s="208" t="s">
        <v>253</v>
      </c>
      <c r="M48" s="208" t="s">
        <v>469</v>
      </c>
      <c r="N48" s="208" t="s">
        <v>426</v>
      </c>
      <c r="O48" s="209" t="s">
        <v>383</v>
      </c>
      <c r="P48" s="208" t="s">
        <v>384</v>
      </c>
      <c r="Q48" s="208" t="s">
        <v>384</v>
      </c>
      <c r="R48" s="208" t="s">
        <v>126</v>
      </c>
      <c r="S48" s="209" t="s">
        <v>127</v>
      </c>
      <c r="T48" s="208" t="s">
        <v>206</v>
      </c>
      <c r="U48" s="208">
        <v>140</v>
      </c>
      <c r="V48" s="208">
        <v>1045</v>
      </c>
      <c r="W48" s="208">
        <v>99</v>
      </c>
      <c r="X48" s="208">
        <v>2023</v>
      </c>
      <c r="Y48" s="208">
        <v>58</v>
      </c>
      <c r="Z48" s="208">
        <v>0</v>
      </c>
      <c r="AA48" s="208" t="s">
        <v>470</v>
      </c>
      <c r="AB48" s="208" t="s">
        <v>471</v>
      </c>
      <c r="AC48" s="208" t="s">
        <v>151</v>
      </c>
      <c r="AD48" s="214" t="s">
        <v>472</v>
      </c>
      <c r="AE48" s="214" t="s">
        <v>473</v>
      </c>
      <c r="AF48" s="214">
        <f t="shared" si="5"/>
        <v>4</v>
      </c>
      <c r="AG48" s="212">
        <f t="shared" si="6"/>
        <v>61.660000000000004</v>
      </c>
      <c r="AH48" s="213">
        <f t="shared" si="7"/>
        <v>246.64000000000001</v>
      </c>
      <c r="AI48" s="214" t="s">
        <v>133</v>
      </c>
    </row>
    <row r="49" spans="1:35" ht="15">
      <c r="A49" s="208">
        <v>2023</v>
      </c>
      <c r="B49" s="208">
        <v>184</v>
      </c>
      <c r="C49" s="208" t="s">
        <v>465</v>
      </c>
      <c r="D49" s="209" t="s">
        <v>474</v>
      </c>
      <c r="E49" s="208" t="s">
        <v>208</v>
      </c>
      <c r="F49" s="209" t="s">
        <v>475</v>
      </c>
      <c r="G49" s="210">
        <v>810</v>
      </c>
      <c r="H49" s="210">
        <v>0</v>
      </c>
      <c r="I49" s="208" t="s">
        <v>133</v>
      </c>
      <c r="J49" s="210">
        <f t="shared" si="4"/>
        <v>810</v>
      </c>
      <c r="K49" s="208" t="s">
        <v>476</v>
      </c>
      <c r="L49" s="208" t="s">
        <v>253</v>
      </c>
      <c r="M49" s="208" t="s">
        <v>477</v>
      </c>
      <c r="N49" s="208" t="s">
        <v>478</v>
      </c>
      <c r="O49" s="209" t="s">
        <v>479</v>
      </c>
      <c r="P49" s="208" t="s">
        <v>480</v>
      </c>
      <c r="Q49" s="208" t="s">
        <v>480</v>
      </c>
      <c r="R49" s="208" t="s">
        <v>126</v>
      </c>
      <c r="S49" s="209" t="s">
        <v>127</v>
      </c>
      <c r="T49" s="208" t="s">
        <v>128</v>
      </c>
      <c r="U49" s="208">
        <v>250</v>
      </c>
      <c r="V49" s="208">
        <v>1080</v>
      </c>
      <c r="W49" s="208">
        <v>50</v>
      </c>
      <c r="X49" s="208">
        <v>2023</v>
      </c>
      <c r="Y49" s="208">
        <v>10006</v>
      </c>
      <c r="Z49" s="208">
        <v>0</v>
      </c>
      <c r="AA49" s="208" t="s">
        <v>452</v>
      </c>
      <c r="AB49" s="208" t="s">
        <v>481</v>
      </c>
      <c r="AC49" s="208" t="s">
        <v>153</v>
      </c>
      <c r="AD49" s="214" t="s">
        <v>151</v>
      </c>
      <c r="AE49" s="214" t="s">
        <v>195</v>
      </c>
      <c r="AF49" s="214">
        <f t="shared" si="5"/>
        <v>14</v>
      </c>
      <c r="AG49" s="212">
        <f t="shared" si="6"/>
        <v>810</v>
      </c>
      <c r="AH49" s="213">
        <f t="shared" si="7"/>
        <v>11340</v>
      </c>
      <c r="AI49" s="214" t="s">
        <v>133</v>
      </c>
    </row>
    <row r="50" spans="1:35" ht="15">
      <c r="A50" s="208">
        <v>2023</v>
      </c>
      <c r="B50" s="208">
        <v>185</v>
      </c>
      <c r="C50" s="208" t="s">
        <v>465</v>
      </c>
      <c r="D50" s="209" t="s">
        <v>482</v>
      </c>
      <c r="E50" s="208" t="s">
        <v>387</v>
      </c>
      <c r="F50" s="209" t="s">
        <v>483</v>
      </c>
      <c r="G50" s="210">
        <v>73305.43</v>
      </c>
      <c r="H50" s="210">
        <v>6664.13</v>
      </c>
      <c r="I50" s="208" t="s">
        <v>119</v>
      </c>
      <c r="J50" s="210">
        <f t="shared" si="4"/>
        <v>66641.29999999999</v>
      </c>
      <c r="K50" s="208" t="s">
        <v>484</v>
      </c>
      <c r="L50" s="208" t="s">
        <v>253</v>
      </c>
      <c r="M50" s="208" t="s">
        <v>485</v>
      </c>
      <c r="N50" s="208" t="s">
        <v>465</v>
      </c>
      <c r="O50" s="209" t="s">
        <v>486</v>
      </c>
      <c r="P50" s="208" t="s">
        <v>487</v>
      </c>
      <c r="Q50" s="208"/>
      <c r="R50" s="208" t="s">
        <v>126</v>
      </c>
      <c r="S50" s="209" t="s">
        <v>127</v>
      </c>
      <c r="T50" s="208" t="s">
        <v>488</v>
      </c>
      <c r="U50" s="208">
        <v>8230</v>
      </c>
      <c r="V50" s="208">
        <v>3473</v>
      </c>
      <c r="W50" s="208">
        <v>15</v>
      </c>
      <c r="X50" s="208">
        <v>2023</v>
      </c>
      <c r="Y50" s="208">
        <v>10231</v>
      </c>
      <c r="Z50" s="208">
        <v>0</v>
      </c>
      <c r="AA50" s="208" t="s">
        <v>489</v>
      </c>
      <c r="AB50" s="208" t="s">
        <v>490</v>
      </c>
      <c r="AC50" s="208" t="s">
        <v>372</v>
      </c>
      <c r="AD50" s="214" t="s">
        <v>473</v>
      </c>
      <c r="AE50" s="214" t="s">
        <v>491</v>
      </c>
      <c r="AF50" s="214">
        <f t="shared" si="5"/>
        <v>-15</v>
      </c>
      <c r="AG50" s="212">
        <f t="shared" si="6"/>
        <v>66641.29999999999</v>
      </c>
      <c r="AH50" s="213">
        <f t="shared" si="7"/>
        <v>-999619.4999999998</v>
      </c>
      <c r="AI50" s="214" t="s">
        <v>133</v>
      </c>
    </row>
    <row r="51" spans="1:35" ht="15">
      <c r="A51" s="208">
        <v>2023</v>
      </c>
      <c r="B51" s="208">
        <v>187</v>
      </c>
      <c r="C51" s="208" t="s">
        <v>465</v>
      </c>
      <c r="D51" s="209" t="s">
        <v>492</v>
      </c>
      <c r="E51" s="208" t="s">
        <v>427</v>
      </c>
      <c r="F51" s="209" t="s">
        <v>493</v>
      </c>
      <c r="G51" s="210">
        <v>109.73</v>
      </c>
      <c r="H51" s="210">
        <v>19.79</v>
      </c>
      <c r="I51" s="208" t="s">
        <v>119</v>
      </c>
      <c r="J51" s="210">
        <f t="shared" si="4"/>
        <v>89.94</v>
      </c>
      <c r="K51" s="208" t="s">
        <v>200</v>
      </c>
      <c r="L51" s="208" t="s">
        <v>253</v>
      </c>
      <c r="M51" s="208" t="s">
        <v>494</v>
      </c>
      <c r="N51" s="208" t="s">
        <v>467</v>
      </c>
      <c r="O51" s="209" t="s">
        <v>203</v>
      </c>
      <c r="P51" s="208" t="s">
        <v>204</v>
      </c>
      <c r="Q51" s="208" t="s">
        <v>205</v>
      </c>
      <c r="R51" s="208" t="s">
        <v>126</v>
      </c>
      <c r="S51" s="209" t="s">
        <v>127</v>
      </c>
      <c r="T51" s="208" t="s">
        <v>206</v>
      </c>
      <c r="U51" s="208">
        <v>140</v>
      </c>
      <c r="V51" s="208">
        <v>1045</v>
      </c>
      <c r="W51" s="208">
        <v>99</v>
      </c>
      <c r="X51" s="208">
        <v>2023</v>
      </c>
      <c r="Y51" s="208">
        <v>10058</v>
      </c>
      <c r="Z51" s="208">
        <v>0</v>
      </c>
      <c r="AA51" s="208" t="s">
        <v>452</v>
      </c>
      <c r="AB51" s="208" t="s">
        <v>495</v>
      </c>
      <c r="AC51" s="208" t="s">
        <v>496</v>
      </c>
      <c r="AD51" s="214" t="s">
        <v>497</v>
      </c>
      <c r="AE51" s="214" t="s">
        <v>455</v>
      </c>
      <c r="AF51" s="214">
        <f t="shared" si="5"/>
        <v>11</v>
      </c>
      <c r="AG51" s="212">
        <f t="shared" si="6"/>
        <v>89.94</v>
      </c>
      <c r="AH51" s="213">
        <f t="shared" si="7"/>
        <v>989.3399999999999</v>
      </c>
      <c r="AI51" s="214" t="s">
        <v>133</v>
      </c>
    </row>
    <row r="52" spans="1:35" ht="15">
      <c r="A52" s="208">
        <v>2023</v>
      </c>
      <c r="B52" s="208">
        <v>188</v>
      </c>
      <c r="C52" s="208" t="s">
        <v>498</v>
      </c>
      <c r="D52" s="209" t="s">
        <v>499</v>
      </c>
      <c r="E52" s="208" t="s">
        <v>500</v>
      </c>
      <c r="F52" s="209" t="s">
        <v>501</v>
      </c>
      <c r="G52" s="210">
        <v>0.56</v>
      </c>
      <c r="H52" s="210">
        <v>0</v>
      </c>
      <c r="I52" s="208" t="s">
        <v>133</v>
      </c>
      <c r="J52" s="210">
        <f t="shared" si="4"/>
        <v>0.56</v>
      </c>
      <c r="K52" s="208" t="s">
        <v>262</v>
      </c>
      <c r="L52" s="208" t="s">
        <v>253</v>
      </c>
      <c r="M52" s="208" t="s">
        <v>502</v>
      </c>
      <c r="N52" s="208" t="s">
        <v>210</v>
      </c>
      <c r="O52" s="209" t="s">
        <v>265</v>
      </c>
      <c r="P52" s="208" t="s">
        <v>503</v>
      </c>
      <c r="Q52" s="208" t="s">
        <v>266</v>
      </c>
      <c r="R52" s="208" t="s">
        <v>267</v>
      </c>
      <c r="S52" s="209" t="s">
        <v>268</v>
      </c>
      <c r="T52" s="208" t="s">
        <v>269</v>
      </c>
      <c r="U52" s="208">
        <v>360</v>
      </c>
      <c r="V52" s="208">
        <v>1080</v>
      </c>
      <c r="W52" s="208">
        <v>80</v>
      </c>
      <c r="X52" s="208">
        <v>2021</v>
      </c>
      <c r="Y52" s="208">
        <v>130</v>
      </c>
      <c r="Z52" s="208">
        <v>0</v>
      </c>
      <c r="AA52" s="208" t="s">
        <v>504</v>
      </c>
      <c r="AB52" s="208" t="s">
        <v>505</v>
      </c>
      <c r="AC52" s="208" t="s">
        <v>506</v>
      </c>
      <c r="AD52" s="214" t="s">
        <v>507</v>
      </c>
      <c r="AE52" s="214" t="s">
        <v>508</v>
      </c>
      <c r="AF52" s="214">
        <f t="shared" si="5"/>
        <v>-24</v>
      </c>
      <c r="AG52" s="212">
        <f t="shared" si="6"/>
        <v>0.56</v>
      </c>
      <c r="AH52" s="213">
        <f t="shared" si="7"/>
        <v>-13.440000000000001</v>
      </c>
      <c r="AI52" s="214" t="s">
        <v>133</v>
      </c>
    </row>
    <row r="53" spans="1:35" ht="15">
      <c r="A53" s="208">
        <v>2023</v>
      </c>
      <c r="B53" s="208">
        <v>190</v>
      </c>
      <c r="C53" s="208" t="s">
        <v>508</v>
      </c>
      <c r="D53" s="209" t="s">
        <v>509</v>
      </c>
      <c r="E53" s="208" t="s">
        <v>379</v>
      </c>
      <c r="F53" s="209" t="s">
        <v>510</v>
      </c>
      <c r="G53" s="210">
        <v>1905.76</v>
      </c>
      <c r="H53" s="210">
        <v>343.66</v>
      </c>
      <c r="I53" s="208" t="s">
        <v>119</v>
      </c>
      <c r="J53" s="210">
        <f t="shared" si="4"/>
        <v>1562.1</v>
      </c>
      <c r="K53" s="208" t="s">
        <v>381</v>
      </c>
      <c r="L53" s="208" t="s">
        <v>253</v>
      </c>
      <c r="M53" s="208" t="s">
        <v>511</v>
      </c>
      <c r="N53" s="208" t="s">
        <v>498</v>
      </c>
      <c r="O53" s="209" t="s">
        <v>383</v>
      </c>
      <c r="P53" s="208" t="s">
        <v>384</v>
      </c>
      <c r="Q53" s="208" t="s">
        <v>384</v>
      </c>
      <c r="R53" s="208" t="s">
        <v>126</v>
      </c>
      <c r="S53" s="209" t="s">
        <v>127</v>
      </c>
      <c r="T53" s="208" t="s">
        <v>206</v>
      </c>
      <c r="U53" s="208">
        <v>140</v>
      </c>
      <c r="V53" s="208">
        <v>1045</v>
      </c>
      <c r="W53" s="208">
        <v>99</v>
      </c>
      <c r="X53" s="208">
        <v>2023</v>
      </c>
      <c r="Y53" s="208">
        <v>58</v>
      </c>
      <c r="Z53" s="208">
        <v>0</v>
      </c>
      <c r="AA53" s="208" t="s">
        <v>470</v>
      </c>
      <c r="AB53" s="208" t="s">
        <v>512</v>
      </c>
      <c r="AC53" s="208" t="s">
        <v>151</v>
      </c>
      <c r="AD53" s="214" t="s">
        <v>455</v>
      </c>
      <c r="AE53" s="214" t="s">
        <v>473</v>
      </c>
      <c r="AF53" s="214">
        <f t="shared" si="5"/>
        <v>-5</v>
      </c>
      <c r="AG53" s="212">
        <f t="shared" si="6"/>
        <v>1562.1</v>
      </c>
      <c r="AH53" s="213">
        <f t="shared" si="7"/>
        <v>-7810.5</v>
      </c>
      <c r="AI53" s="214" t="s">
        <v>133</v>
      </c>
    </row>
    <row r="54" spans="1:35" ht="15">
      <c r="A54" s="208">
        <v>2023</v>
      </c>
      <c r="B54" s="208">
        <v>191</v>
      </c>
      <c r="C54" s="208" t="s">
        <v>513</v>
      </c>
      <c r="D54" s="209" t="s">
        <v>514</v>
      </c>
      <c r="E54" s="208" t="s">
        <v>271</v>
      </c>
      <c r="F54" s="209" t="s">
        <v>515</v>
      </c>
      <c r="G54" s="210">
        <v>1618.7</v>
      </c>
      <c r="H54" s="210">
        <v>291.9</v>
      </c>
      <c r="I54" s="208" t="s">
        <v>119</v>
      </c>
      <c r="J54" s="210">
        <f t="shared" si="4"/>
        <v>1326.8000000000002</v>
      </c>
      <c r="K54" s="208" t="s">
        <v>381</v>
      </c>
      <c r="L54" s="208" t="s">
        <v>253</v>
      </c>
      <c r="M54" s="208" t="s">
        <v>516</v>
      </c>
      <c r="N54" s="208" t="s">
        <v>498</v>
      </c>
      <c r="O54" s="209" t="s">
        <v>383</v>
      </c>
      <c r="P54" s="208" t="s">
        <v>384</v>
      </c>
      <c r="Q54" s="208" t="s">
        <v>384</v>
      </c>
      <c r="R54" s="208" t="s">
        <v>126</v>
      </c>
      <c r="S54" s="209" t="s">
        <v>127</v>
      </c>
      <c r="T54" s="208" t="s">
        <v>206</v>
      </c>
      <c r="U54" s="208">
        <v>140</v>
      </c>
      <c r="V54" s="208">
        <v>1045</v>
      </c>
      <c r="W54" s="208">
        <v>99</v>
      </c>
      <c r="X54" s="208">
        <v>2023</v>
      </c>
      <c r="Y54" s="208">
        <v>58</v>
      </c>
      <c r="Z54" s="208">
        <v>0</v>
      </c>
      <c r="AA54" s="208" t="s">
        <v>470</v>
      </c>
      <c r="AB54" s="208" t="s">
        <v>517</v>
      </c>
      <c r="AC54" s="208" t="s">
        <v>151</v>
      </c>
      <c r="AD54" s="214" t="s">
        <v>455</v>
      </c>
      <c r="AE54" s="214" t="s">
        <v>473</v>
      </c>
      <c r="AF54" s="214">
        <f t="shared" si="5"/>
        <v>-5</v>
      </c>
      <c r="AG54" s="212">
        <f t="shared" si="6"/>
        <v>1326.8000000000002</v>
      </c>
      <c r="AH54" s="213">
        <f t="shared" si="7"/>
        <v>-6634.000000000001</v>
      </c>
      <c r="AI54" s="214" t="s">
        <v>133</v>
      </c>
    </row>
    <row r="55" spans="1:35" ht="15">
      <c r="A55" s="208">
        <v>2023</v>
      </c>
      <c r="B55" s="208">
        <v>192</v>
      </c>
      <c r="C55" s="208" t="s">
        <v>513</v>
      </c>
      <c r="D55" s="209" t="s">
        <v>518</v>
      </c>
      <c r="E55" s="208" t="s">
        <v>324</v>
      </c>
      <c r="F55" s="209" t="s">
        <v>519</v>
      </c>
      <c r="G55" s="210">
        <v>81.53</v>
      </c>
      <c r="H55" s="210">
        <v>14.7</v>
      </c>
      <c r="I55" s="208" t="s">
        <v>119</v>
      </c>
      <c r="J55" s="210">
        <f t="shared" si="4"/>
        <v>66.83</v>
      </c>
      <c r="K55" s="208" t="s">
        <v>381</v>
      </c>
      <c r="L55" s="208" t="s">
        <v>253</v>
      </c>
      <c r="M55" s="208" t="s">
        <v>520</v>
      </c>
      <c r="N55" s="208" t="s">
        <v>498</v>
      </c>
      <c r="O55" s="209" t="s">
        <v>383</v>
      </c>
      <c r="P55" s="208" t="s">
        <v>384</v>
      </c>
      <c r="Q55" s="208" t="s">
        <v>384</v>
      </c>
      <c r="R55" s="208" t="s">
        <v>126</v>
      </c>
      <c r="S55" s="209" t="s">
        <v>127</v>
      </c>
      <c r="T55" s="208" t="s">
        <v>521</v>
      </c>
      <c r="U55" s="208">
        <v>4210</v>
      </c>
      <c r="V55" s="208">
        <v>1657</v>
      </c>
      <c r="W55" s="208">
        <v>99</v>
      </c>
      <c r="X55" s="208">
        <v>2023</v>
      </c>
      <c r="Y55" s="208">
        <v>56</v>
      </c>
      <c r="Z55" s="208">
        <v>0</v>
      </c>
      <c r="AA55" s="208" t="s">
        <v>470</v>
      </c>
      <c r="AB55" s="208" t="s">
        <v>522</v>
      </c>
      <c r="AC55" s="208" t="s">
        <v>151</v>
      </c>
      <c r="AD55" s="214" t="s">
        <v>455</v>
      </c>
      <c r="AE55" s="214" t="s">
        <v>473</v>
      </c>
      <c r="AF55" s="214">
        <f t="shared" si="5"/>
        <v>-5</v>
      </c>
      <c r="AG55" s="212">
        <f t="shared" si="6"/>
        <v>66.83</v>
      </c>
      <c r="AH55" s="213">
        <f t="shared" si="7"/>
        <v>-334.15</v>
      </c>
      <c r="AI55" s="214" t="s">
        <v>133</v>
      </c>
    </row>
    <row r="56" spans="1:35" ht="15">
      <c r="A56" s="208">
        <v>2023</v>
      </c>
      <c r="B56" s="208">
        <v>193</v>
      </c>
      <c r="C56" s="208" t="s">
        <v>513</v>
      </c>
      <c r="D56" s="209" t="s">
        <v>523</v>
      </c>
      <c r="E56" s="208" t="s">
        <v>445</v>
      </c>
      <c r="F56" s="209" t="s">
        <v>524</v>
      </c>
      <c r="G56" s="210">
        <v>1274.88</v>
      </c>
      <c r="H56" s="210">
        <v>229.9</v>
      </c>
      <c r="I56" s="208" t="s">
        <v>119</v>
      </c>
      <c r="J56" s="210">
        <f t="shared" si="4"/>
        <v>1044.98</v>
      </c>
      <c r="K56" s="208" t="s">
        <v>381</v>
      </c>
      <c r="L56" s="208" t="s">
        <v>253</v>
      </c>
      <c r="M56" s="208" t="s">
        <v>525</v>
      </c>
      <c r="N56" s="208" t="s">
        <v>506</v>
      </c>
      <c r="O56" s="209" t="s">
        <v>383</v>
      </c>
      <c r="P56" s="208" t="s">
        <v>384</v>
      </c>
      <c r="Q56" s="208" t="s">
        <v>384</v>
      </c>
      <c r="R56" s="208" t="s">
        <v>126</v>
      </c>
      <c r="S56" s="209" t="s">
        <v>127</v>
      </c>
      <c r="T56" s="208" t="s">
        <v>206</v>
      </c>
      <c r="U56" s="208">
        <v>140</v>
      </c>
      <c r="V56" s="208">
        <v>1045</v>
      </c>
      <c r="W56" s="208">
        <v>99</v>
      </c>
      <c r="X56" s="208">
        <v>2023</v>
      </c>
      <c r="Y56" s="208">
        <v>58</v>
      </c>
      <c r="Z56" s="208">
        <v>0</v>
      </c>
      <c r="AA56" s="208" t="s">
        <v>470</v>
      </c>
      <c r="AB56" s="208" t="s">
        <v>526</v>
      </c>
      <c r="AC56" s="208" t="s">
        <v>151</v>
      </c>
      <c r="AD56" s="214" t="s">
        <v>455</v>
      </c>
      <c r="AE56" s="214" t="s">
        <v>473</v>
      </c>
      <c r="AF56" s="214">
        <f t="shared" si="5"/>
        <v>-5</v>
      </c>
      <c r="AG56" s="212">
        <f t="shared" si="6"/>
        <v>1044.98</v>
      </c>
      <c r="AH56" s="213">
        <f t="shared" si="7"/>
        <v>-5224.9</v>
      </c>
      <c r="AI56" s="214" t="s">
        <v>133</v>
      </c>
    </row>
    <row r="57" spans="1:35" ht="15">
      <c r="A57" s="208">
        <v>2023</v>
      </c>
      <c r="B57" s="208">
        <v>194</v>
      </c>
      <c r="C57" s="208" t="s">
        <v>489</v>
      </c>
      <c r="D57" s="209" t="s">
        <v>527</v>
      </c>
      <c r="E57" s="208" t="s">
        <v>454</v>
      </c>
      <c r="F57" s="209"/>
      <c r="G57" s="210">
        <v>10.15</v>
      </c>
      <c r="H57" s="210">
        <v>0</v>
      </c>
      <c r="I57" s="208" t="s">
        <v>133</v>
      </c>
      <c r="J57" s="210">
        <f t="shared" si="4"/>
        <v>10.15</v>
      </c>
      <c r="K57" s="208" t="s">
        <v>262</v>
      </c>
      <c r="L57" s="208" t="s">
        <v>253</v>
      </c>
      <c r="M57" s="208" t="s">
        <v>528</v>
      </c>
      <c r="N57" s="208" t="s">
        <v>454</v>
      </c>
      <c r="O57" s="209" t="s">
        <v>265</v>
      </c>
      <c r="P57" s="208" t="s">
        <v>503</v>
      </c>
      <c r="Q57" s="208" t="s">
        <v>266</v>
      </c>
      <c r="R57" s="208" t="s">
        <v>267</v>
      </c>
      <c r="S57" s="209" t="s">
        <v>268</v>
      </c>
      <c r="T57" s="208" t="s">
        <v>269</v>
      </c>
      <c r="U57" s="208">
        <v>360</v>
      </c>
      <c r="V57" s="208">
        <v>1080</v>
      </c>
      <c r="W57" s="208">
        <v>80</v>
      </c>
      <c r="X57" s="208">
        <v>2021</v>
      </c>
      <c r="Y57" s="208">
        <v>130</v>
      </c>
      <c r="Z57" s="208">
        <v>0</v>
      </c>
      <c r="AA57" s="208" t="s">
        <v>489</v>
      </c>
      <c r="AB57" s="208" t="s">
        <v>529</v>
      </c>
      <c r="AC57" s="208" t="s">
        <v>372</v>
      </c>
      <c r="AD57" s="214" t="s">
        <v>530</v>
      </c>
      <c r="AE57" s="214" t="s">
        <v>491</v>
      </c>
      <c r="AF57" s="214">
        <f t="shared" si="5"/>
        <v>-24</v>
      </c>
      <c r="AG57" s="212">
        <f t="shared" si="6"/>
        <v>10.15</v>
      </c>
      <c r="AH57" s="213">
        <f t="shared" si="7"/>
        <v>-243.60000000000002</v>
      </c>
      <c r="AI57" s="214" t="s">
        <v>133</v>
      </c>
    </row>
    <row r="58" spans="1:35" ht="15">
      <c r="A58" s="208">
        <v>2023</v>
      </c>
      <c r="B58" s="208">
        <v>195</v>
      </c>
      <c r="C58" s="208" t="s">
        <v>372</v>
      </c>
      <c r="D58" s="209" t="s">
        <v>531</v>
      </c>
      <c r="E58" s="208" t="s">
        <v>309</v>
      </c>
      <c r="F58" s="209" t="s">
        <v>532</v>
      </c>
      <c r="G58" s="210">
        <v>664.29</v>
      </c>
      <c r="H58" s="210">
        <v>119.79</v>
      </c>
      <c r="I58" s="208" t="s">
        <v>119</v>
      </c>
      <c r="J58" s="210">
        <f t="shared" si="4"/>
        <v>544.5</v>
      </c>
      <c r="K58" s="208" t="s">
        <v>352</v>
      </c>
      <c r="L58" s="208" t="s">
        <v>533</v>
      </c>
      <c r="M58" s="208" t="s">
        <v>533</v>
      </c>
      <c r="N58" s="107"/>
      <c r="O58" s="209" t="s">
        <v>355</v>
      </c>
      <c r="P58" s="208" t="s">
        <v>356</v>
      </c>
      <c r="Q58" s="208" t="s">
        <v>357</v>
      </c>
      <c r="R58" s="208" t="s">
        <v>232</v>
      </c>
      <c r="S58" s="209" t="s">
        <v>233</v>
      </c>
      <c r="T58" s="208" t="s">
        <v>358</v>
      </c>
      <c r="U58" s="208">
        <v>1890</v>
      </c>
      <c r="V58" s="208">
        <v>1417</v>
      </c>
      <c r="W58" s="208">
        <v>70</v>
      </c>
      <c r="X58" s="208">
        <v>2023</v>
      </c>
      <c r="Y58" s="208">
        <v>59</v>
      </c>
      <c r="Z58" s="208">
        <v>0</v>
      </c>
      <c r="AA58" s="208" t="s">
        <v>534</v>
      </c>
      <c r="AB58" s="208" t="s">
        <v>535</v>
      </c>
      <c r="AC58" s="208" t="s">
        <v>155</v>
      </c>
      <c r="AD58" s="214" t="s">
        <v>272</v>
      </c>
      <c r="AE58" s="214" t="s">
        <v>195</v>
      </c>
      <c r="AF58" s="214">
        <f t="shared" si="5"/>
        <v>-1</v>
      </c>
      <c r="AG58" s="212">
        <f t="shared" si="6"/>
        <v>544.5</v>
      </c>
      <c r="AH58" s="213">
        <f t="shared" si="7"/>
        <v>-544.5</v>
      </c>
      <c r="AI58" s="214" t="s">
        <v>133</v>
      </c>
    </row>
    <row r="59" spans="1:35" ht="15">
      <c r="A59" s="208">
        <v>2023</v>
      </c>
      <c r="B59" s="208">
        <v>196</v>
      </c>
      <c r="C59" s="208" t="s">
        <v>372</v>
      </c>
      <c r="D59" s="209" t="s">
        <v>536</v>
      </c>
      <c r="E59" s="208" t="s">
        <v>309</v>
      </c>
      <c r="F59" s="209" t="s">
        <v>537</v>
      </c>
      <c r="G59" s="210">
        <v>6446.7</v>
      </c>
      <c r="H59" s="210">
        <v>247.95</v>
      </c>
      <c r="I59" s="208" t="s">
        <v>119</v>
      </c>
      <c r="J59" s="210">
        <f t="shared" si="4"/>
        <v>6198.75</v>
      </c>
      <c r="K59" s="208" t="s">
        <v>369</v>
      </c>
      <c r="L59" s="208" t="s">
        <v>533</v>
      </c>
      <c r="M59" s="208" t="s">
        <v>533</v>
      </c>
      <c r="N59" s="107"/>
      <c r="O59" s="209" t="s">
        <v>355</v>
      </c>
      <c r="P59" s="208" t="s">
        <v>356</v>
      </c>
      <c r="Q59" s="208" t="s">
        <v>357</v>
      </c>
      <c r="R59" s="208" t="s">
        <v>232</v>
      </c>
      <c r="S59" s="209" t="s">
        <v>233</v>
      </c>
      <c r="T59" s="208" t="s">
        <v>358</v>
      </c>
      <c r="U59" s="208">
        <v>1890</v>
      </c>
      <c r="V59" s="208">
        <v>1418</v>
      </c>
      <c r="W59" s="208">
        <v>99</v>
      </c>
      <c r="X59" s="208">
        <v>2023</v>
      </c>
      <c r="Y59" s="208">
        <v>10350</v>
      </c>
      <c r="Z59" s="208">
        <v>0</v>
      </c>
      <c r="AA59" s="208" t="s">
        <v>452</v>
      </c>
      <c r="AB59" s="208" t="s">
        <v>538</v>
      </c>
      <c r="AC59" s="208" t="s">
        <v>151</v>
      </c>
      <c r="AD59" s="214" t="s">
        <v>272</v>
      </c>
      <c r="AE59" s="214" t="s">
        <v>473</v>
      </c>
      <c r="AF59" s="214">
        <f t="shared" si="5"/>
        <v>-14</v>
      </c>
      <c r="AG59" s="212">
        <f t="shared" si="6"/>
        <v>6198.75</v>
      </c>
      <c r="AH59" s="213">
        <f t="shared" si="7"/>
        <v>-86782.5</v>
      </c>
      <c r="AI59" s="214" t="s">
        <v>133</v>
      </c>
    </row>
    <row r="60" spans="1:35" ht="15">
      <c r="A60" s="208">
        <v>2023</v>
      </c>
      <c r="B60" s="208">
        <v>197</v>
      </c>
      <c r="C60" s="208" t="s">
        <v>372</v>
      </c>
      <c r="D60" s="209" t="s">
        <v>539</v>
      </c>
      <c r="E60" s="208" t="s">
        <v>309</v>
      </c>
      <c r="F60" s="209" t="s">
        <v>540</v>
      </c>
      <c r="G60" s="210">
        <v>169.29</v>
      </c>
      <c r="H60" s="210">
        <v>15.39</v>
      </c>
      <c r="I60" s="208" t="s">
        <v>119</v>
      </c>
      <c r="J60" s="210">
        <f t="shared" si="4"/>
        <v>153.89999999999998</v>
      </c>
      <c r="K60" s="208" t="s">
        <v>363</v>
      </c>
      <c r="L60" s="208" t="s">
        <v>533</v>
      </c>
      <c r="M60" s="208" t="s">
        <v>533</v>
      </c>
      <c r="N60" s="107"/>
      <c r="O60" s="209" t="s">
        <v>355</v>
      </c>
      <c r="P60" s="208" t="s">
        <v>356</v>
      </c>
      <c r="Q60" s="208" t="s">
        <v>357</v>
      </c>
      <c r="R60" s="208" t="s">
        <v>232</v>
      </c>
      <c r="S60" s="209" t="s">
        <v>233</v>
      </c>
      <c r="T60" s="208" t="s">
        <v>365</v>
      </c>
      <c r="U60" s="208">
        <v>4090</v>
      </c>
      <c r="V60" s="208">
        <v>1908</v>
      </c>
      <c r="W60" s="208">
        <v>50</v>
      </c>
      <c r="X60" s="208">
        <v>2023</v>
      </c>
      <c r="Y60" s="208">
        <v>10088</v>
      </c>
      <c r="Z60" s="208">
        <v>0</v>
      </c>
      <c r="AA60" s="208" t="s">
        <v>472</v>
      </c>
      <c r="AB60" s="208" t="s">
        <v>541</v>
      </c>
      <c r="AC60" s="208" t="s">
        <v>151</v>
      </c>
      <c r="AD60" s="214" t="s">
        <v>272</v>
      </c>
      <c r="AE60" s="214" t="s">
        <v>473</v>
      </c>
      <c r="AF60" s="214">
        <f t="shared" si="5"/>
        <v>-14</v>
      </c>
      <c r="AG60" s="212">
        <f t="shared" si="6"/>
        <v>153.89999999999998</v>
      </c>
      <c r="AH60" s="213">
        <f t="shared" si="7"/>
        <v>-2154.5999999999995</v>
      </c>
      <c r="AI60" s="214" t="s">
        <v>133</v>
      </c>
    </row>
    <row r="61" spans="1:35" ht="15">
      <c r="A61" s="208">
        <v>2023</v>
      </c>
      <c r="B61" s="208">
        <v>198</v>
      </c>
      <c r="C61" s="208" t="s">
        <v>372</v>
      </c>
      <c r="D61" s="209" t="s">
        <v>542</v>
      </c>
      <c r="E61" s="208" t="s">
        <v>543</v>
      </c>
      <c r="F61" s="209" t="s">
        <v>544</v>
      </c>
      <c r="G61" s="210">
        <v>5280</v>
      </c>
      <c r="H61" s="210">
        <v>480</v>
      </c>
      <c r="I61" s="208" t="s">
        <v>119</v>
      </c>
      <c r="J61" s="210">
        <f t="shared" si="4"/>
        <v>4800</v>
      </c>
      <c r="K61" s="208" t="s">
        <v>312</v>
      </c>
      <c r="L61" s="208" t="s">
        <v>533</v>
      </c>
      <c r="M61" s="208" t="s">
        <v>533</v>
      </c>
      <c r="N61" s="107"/>
      <c r="O61" s="209" t="s">
        <v>314</v>
      </c>
      <c r="P61" s="208" t="s">
        <v>315</v>
      </c>
      <c r="Q61" s="208" t="s">
        <v>315</v>
      </c>
      <c r="R61" s="208" t="s">
        <v>232</v>
      </c>
      <c r="S61" s="209" t="s">
        <v>233</v>
      </c>
      <c r="T61" s="208" t="s">
        <v>316</v>
      </c>
      <c r="U61" s="208">
        <v>30</v>
      </c>
      <c r="V61" s="208">
        <v>1417</v>
      </c>
      <c r="W61" s="208">
        <v>60</v>
      </c>
      <c r="X61" s="208">
        <v>2023</v>
      </c>
      <c r="Y61" s="208">
        <v>10196</v>
      </c>
      <c r="Z61" s="208">
        <v>0</v>
      </c>
      <c r="AA61" s="208" t="s">
        <v>452</v>
      </c>
      <c r="AB61" s="208" t="s">
        <v>545</v>
      </c>
      <c r="AC61" s="208" t="s">
        <v>151</v>
      </c>
      <c r="AD61" s="214" t="s">
        <v>272</v>
      </c>
      <c r="AE61" s="214" t="s">
        <v>473</v>
      </c>
      <c r="AF61" s="214">
        <f t="shared" si="5"/>
        <v>-14</v>
      </c>
      <c r="AG61" s="212">
        <f t="shared" si="6"/>
        <v>4800</v>
      </c>
      <c r="AH61" s="213">
        <f t="shared" si="7"/>
        <v>-67200</v>
      </c>
      <c r="AI61" s="214" t="s">
        <v>133</v>
      </c>
    </row>
    <row r="62" spans="1:35" ht="15">
      <c r="A62" s="208">
        <v>2023</v>
      </c>
      <c r="B62" s="208">
        <v>200</v>
      </c>
      <c r="C62" s="208" t="s">
        <v>372</v>
      </c>
      <c r="D62" s="209" t="s">
        <v>546</v>
      </c>
      <c r="E62" s="208" t="s">
        <v>543</v>
      </c>
      <c r="F62" s="209" t="s">
        <v>547</v>
      </c>
      <c r="G62" s="210">
        <v>4400</v>
      </c>
      <c r="H62" s="210">
        <v>400</v>
      </c>
      <c r="I62" s="208" t="s">
        <v>119</v>
      </c>
      <c r="J62" s="210">
        <f t="shared" si="4"/>
        <v>4000</v>
      </c>
      <c r="K62" s="208" t="s">
        <v>321</v>
      </c>
      <c r="L62" s="208" t="s">
        <v>533</v>
      </c>
      <c r="M62" s="208" t="s">
        <v>533</v>
      </c>
      <c r="N62" s="107"/>
      <c r="O62" s="209" t="s">
        <v>314</v>
      </c>
      <c r="P62" s="208" t="s">
        <v>315</v>
      </c>
      <c r="Q62" s="208" t="s">
        <v>315</v>
      </c>
      <c r="R62" s="208" t="s">
        <v>232</v>
      </c>
      <c r="S62" s="209" t="s">
        <v>233</v>
      </c>
      <c r="T62" s="208" t="s">
        <v>316</v>
      </c>
      <c r="U62" s="208">
        <v>30</v>
      </c>
      <c r="V62" s="208">
        <v>1417</v>
      </c>
      <c r="W62" s="208">
        <v>60</v>
      </c>
      <c r="X62" s="208">
        <v>2023</v>
      </c>
      <c r="Y62" s="208">
        <v>10242</v>
      </c>
      <c r="Z62" s="208">
        <v>0</v>
      </c>
      <c r="AA62" s="208" t="s">
        <v>470</v>
      </c>
      <c r="AB62" s="208" t="s">
        <v>548</v>
      </c>
      <c r="AC62" s="208" t="s">
        <v>151</v>
      </c>
      <c r="AD62" s="214" t="s">
        <v>272</v>
      </c>
      <c r="AE62" s="214" t="s">
        <v>473</v>
      </c>
      <c r="AF62" s="214">
        <f t="shared" si="5"/>
        <v>-14</v>
      </c>
      <c r="AG62" s="212">
        <f t="shared" si="6"/>
        <v>4000</v>
      </c>
      <c r="AH62" s="213">
        <f t="shared" si="7"/>
        <v>-56000</v>
      </c>
      <c r="AI62" s="214" t="s">
        <v>133</v>
      </c>
    </row>
    <row r="63" spans="1:35" ht="15">
      <c r="A63" s="208">
        <v>2023</v>
      </c>
      <c r="B63" s="208">
        <v>201</v>
      </c>
      <c r="C63" s="208" t="s">
        <v>372</v>
      </c>
      <c r="D63" s="209" t="s">
        <v>549</v>
      </c>
      <c r="E63" s="208" t="s">
        <v>513</v>
      </c>
      <c r="F63" s="209" t="s">
        <v>550</v>
      </c>
      <c r="G63" s="210">
        <v>452</v>
      </c>
      <c r="H63" s="210">
        <v>0</v>
      </c>
      <c r="I63" s="208" t="s">
        <v>133</v>
      </c>
      <c r="J63" s="210">
        <f t="shared" si="4"/>
        <v>452</v>
      </c>
      <c r="K63" s="208" t="s">
        <v>129</v>
      </c>
      <c r="L63" s="208" t="s">
        <v>253</v>
      </c>
      <c r="M63" s="208" t="s">
        <v>551</v>
      </c>
      <c r="N63" s="208" t="s">
        <v>454</v>
      </c>
      <c r="O63" s="209" t="s">
        <v>304</v>
      </c>
      <c r="P63" s="208" t="s">
        <v>305</v>
      </c>
      <c r="Q63" s="208" t="s">
        <v>306</v>
      </c>
      <c r="R63" s="208" t="s">
        <v>232</v>
      </c>
      <c r="S63" s="209" t="s">
        <v>233</v>
      </c>
      <c r="T63" s="208" t="s">
        <v>307</v>
      </c>
      <c r="U63" s="208">
        <v>4010</v>
      </c>
      <c r="V63" s="208">
        <v>1887</v>
      </c>
      <c r="W63" s="208">
        <v>99</v>
      </c>
      <c r="X63" s="208">
        <v>2023</v>
      </c>
      <c r="Y63" s="208">
        <v>22</v>
      </c>
      <c r="Z63" s="208">
        <v>0</v>
      </c>
      <c r="AA63" s="208" t="s">
        <v>452</v>
      </c>
      <c r="AB63" s="208" t="s">
        <v>552</v>
      </c>
      <c r="AC63" s="208" t="s">
        <v>473</v>
      </c>
      <c r="AD63" s="214" t="s">
        <v>530</v>
      </c>
      <c r="AE63" s="214" t="s">
        <v>534</v>
      </c>
      <c r="AF63" s="214">
        <f t="shared" si="5"/>
        <v>-6</v>
      </c>
      <c r="AG63" s="212">
        <f t="shared" si="6"/>
        <v>452</v>
      </c>
      <c r="AH63" s="213">
        <f t="shared" si="7"/>
        <v>-2712</v>
      </c>
      <c r="AI63" s="214" t="s">
        <v>133</v>
      </c>
    </row>
    <row r="64" spans="1:35" ht="15">
      <c r="A64" s="208">
        <v>2023</v>
      </c>
      <c r="B64" s="208">
        <v>202</v>
      </c>
      <c r="C64" s="208" t="s">
        <v>372</v>
      </c>
      <c r="D64" s="209" t="s">
        <v>553</v>
      </c>
      <c r="E64" s="208" t="s">
        <v>309</v>
      </c>
      <c r="F64" s="209" t="s">
        <v>554</v>
      </c>
      <c r="G64" s="210">
        <v>1701</v>
      </c>
      <c r="H64" s="210">
        <v>81</v>
      </c>
      <c r="I64" s="208" t="s">
        <v>119</v>
      </c>
      <c r="J64" s="210">
        <f t="shared" si="4"/>
        <v>1620</v>
      </c>
      <c r="K64" s="208" t="s">
        <v>327</v>
      </c>
      <c r="L64" s="208" t="s">
        <v>533</v>
      </c>
      <c r="M64" s="208" t="s">
        <v>533</v>
      </c>
      <c r="N64" s="107"/>
      <c r="O64" s="209" t="s">
        <v>217</v>
      </c>
      <c r="P64" s="208" t="s">
        <v>218</v>
      </c>
      <c r="Q64" s="208" t="s">
        <v>218</v>
      </c>
      <c r="R64" s="208" t="s">
        <v>232</v>
      </c>
      <c r="S64" s="209" t="s">
        <v>233</v>
      </c>
      <c r="T64" s="208" t="s">
        <v>329</v>
      </c>
      <c r="U64" s="208">
        <v>3880</v>
      </c>
      <c r="V64" s="208">
        <v>1921</v>
      </c>
      <c r="W64" s="208">
        <v>50</v>
      </c>
      <c r="X64" s="208">
        <v>2023</v>
      </c>
      <c r="Y64" s="208">
        <v>10234</v>
      </c>
      <c r="Z64" s="208">
        <v>0</v>
      </c>
      <c r="AA64" s="208" t="s">
        <v>464</v>
      </c>
      <c r="AB64" s="208" t="s">
        <v>555</v>
      </c>
      <c r="AC64" s="208" t="s">
        <v>473</v>
      </c>
      <c r="AD64" s="214" t="s">
        <v>272</v>
      </c>
      <c r="AE64" s="214" t="s">
        <v>534</v>
      </c>
      <c r="AF64" s="214">
        <f t="shared" si="5"/>
        <v>-11</v>
      </c>
      <c r="AG64" s="212">
        <f t="shared" si="6"/>
        <v>1620</v>
      </c>
      <c r="AH64" s="213">
        <f t="shared" si="7"/>
        <v>-17820</v>
      </c>
      <c r="AI64" s="214" t="s">
        <v>133</v>
      </c>
    </row>
    <row r="65" spans="1:35" ht="15">
      <c r="A65" s="208">
        <v>2023</v>
      </c>
      <c r="B65" s="208">
        <v>203</v>
      </c>
      <c r="C65" s="208" t="s">
        <v>372</v>
      </c>
      <c r="D65" s="209" t="s">
        <v>556</v>
      </c>
      <c r="E65" s="208" t="s">
        <v>309</v>
      </c>
      <c r="F65" s="209" t="s">
        <v>557</v>
      </c>
      <c r="G65" s="210">
        <v>736.65</v>
      </c>
      <c r="H65" s="210">
        <v>132.84</v>
      </c>
      <c r="I65" s="208" t="s">
        <v>119</v>
      </c>
      <c r="J65" s="210">
        <f t="shared" si="4"/>
        <v>603.81</v>
      </c>
      <c r="K65" s="208" t="s">
        <v>558</v>
      </c>
      <c r="L65" s="208" t="s">
        <v>533</v>
      </c>
      <c r="M65" s="208" t="s">
        <v>533</v>
      </c>
      <c r="N65" s="107"/>
      <c r="O65" s="209" t="s">
        <v>559</v>
      </c>
      <c r="P65" s="208" t="s">
        <v>560</v>
      </c>
      <c r="Q65" s="208" t="s">
        <v>560</v>
      </c>
      <c r="R65" s="208" t="s">
        <v>126</v>
      </c>
      <c r="S65" s="209" t="s">
        <v>127</v>
      </c>
      <c r="T65" s="208" t="s">
        <v>521</v>
      </c>
      <c r="U65" s="208">
        <v>4210</v>
      </c>
      <c r="V65" s="208">
        <v>1656</v>
      </c>
      <c r="W65" s="208">
        <v>50</v>
      </c>
      <c r="X65" s="208">
        <v>2023</v>
      </c>
      <c r="Y65" s="208">
        <v>95</v>
      </c>
      <c r="Z65" s="208">
        <v>0</v>
      </c>
      <c r="AA65" s="208" t="s">
        <v>464</v>
      </c>
      <c r="AB65" s="208" t="s">
        <v>561</v>
      </c>
      <c r="AC65" s="208" t="s">
        <v>562</v>
      </c>
      <c r="AD65" s="214" t="s">
        <v>272</v>
      </c>
      <c r="AE65" s="214" t="s">
        <v>563</v>
      </c>
      <c r="AF65" s="214">
        <f t="shared" si="5"/>
        <v>-21</v>
      </c>
      <c r="AG65" s="212">
        <f t="shared" si="6"/>
        <v>603.81</v>
      </c>
      <c r="AH65" s="213">
        <f t="shared" si="7"/>
        <v>-12680.009999999998</v>
      </c>
      <c r="AI65" s="214" t="s">
        <v>133</v>
      </c>
    </row>
    <row r="66" spans="1:35" ht="15">
      <c r="A66" s="208">
        <v>2023</v>
      </c>
      <c r="B66" s="208">
        <v>204</v>
      </c>
      <c r="C66" s="208" t="s">
        <v>372</v>
      </c>
      <c r="D66" s="209" t="s">
        <v>564</v>
      </c>
      <c r="E66" s="208" t="s">
        <v>309</v>
      </c>
      <c r="F66" s="209" t="s">
        <v>565</v>
      </c>
      <c r="G66" s="210">
        <v>1068.72</v>
      </c>
      <c r="H66" s="210">
        <v>192.72</v>
      </c>
      <c r="I66" s="208" t="s">
        <v>119</v>
      </c>
      <c r="J66" s="210">
        <f t="shared" si="4"/>
        <v>876</v>
      </c>
      <c r="K66" s="208" t="s">
        <v>214</v>
      </c>
      <c r="L66" s="208" t="s">
        <v>533</v>
      </c>
      <c r="M66" s="208" t="s">
        <v>533</v>
      </c>
      <c r="N66" s="107"/>
      <c r="O66" s="209" t="s">
        <v>217</v>
      </c>
      <c r="P66" s="208" t="s">
        <v>218</v>
      </c>
      <c r="Q66" s="208" t="s">
        <v>218</v>
      </c>
      <c r="R66" s="208" t="s">
        <v>126</v>
      </c>
      <c r="S66" s="209" t="s">
        <v>127</v>
      </c>
      <c r="T66" s="208" t="s">
        <v>206</v>
      </c>
      <c r="U66" s="208">
        <v>140</v>
      </c>
      <c r="V66" s="208">
        <v>1034</v>
      </c>
      <c r="W66" s="208">
        <v>99</v>
      </c>
      <c r="X66" s="208">
        <v>2023</v>
      </c>
      <c r="Y66" s="208">
        <v>10042</v>
      </c>
      <c r="Z66" s="208">
        <v>0</v>
      </c>
      <c r="AA66" s="208" t="s">
        <v>464</v>
      </c>
      <c r="AB66" s="208" t="s">
        <v>566</v>
      </c>
      <c r="AC66" s="208" t="s">
        <v>470</v>
      </c>
      <c r="AD66" s="214" t="s">
        <v>272</v>
      </c>
      <c r="AE66" s="214" t="s">
        <v>473</v>
      </c>
      <c r="AF66" s="214">
        <f t="shared" si="5"/>
        <v>-14</v>
      </c>
      <c r="AG66" s="212">
        <f t="shared" si="6"/>
        <v>876</v>
      </c>
      <c r="AH66" s="213">
        <f t="shared" si="7"/>
        <v>-12264</v>
      </c>
      <c r="AI66" s="214" t="s">
        <v>133</v>
      </c>
    </row>
    <row r="67" spans="1:35" ht="15">
      <c r="A67" s="208">
        <v>2023</v>
      </c>
      <c r="B67" s="208">
        <v>206</v>
      </c>
      <c r="C67" s="208" t="s">
        <v>372</v>
      </c>
      <c r="D67" s="209" t="s">
        <v>345</v>
      </c>
      <c r="E67" s="208" t="s">
        <v>285</v>
      </c>
      <c r="F67" s="209" t="s">
        <v>567</v>
      </c>
      <c r="G67" s="210">
        <v>5</v>
      </c>
      <c r="H67" s="210">
        <v>0</v>
      </c>
      <c r="I67" s="208" t="s">
        <v>119</v>
      </c>
      <c r="J67" s="210">
        <f t="shared" si="4"/>
        <v>5</v>
      </c>
      <c r="K67" s="208" t="s">
        <v>347</v>
      </c>
      <c r="L67" s="208" t="s">
        <v>533</v>
      </c>
      <c r="M67" s="208" t="s">
        <v>533</v>
      </c>
      <c r="N67" s="107"/>
      <c r="O67" s="209" t="s">
        <v>265</v>
      </c>
      <c r="P67" s="208" t="s">
        <v>503</v>
      </c>
      <c r="Q67" s="208" t="s">
        <v>266</v>
      </c>
      <c r="R67" s="208" t="s">
        <v>126</v>
      </c>
      <c r="S67" s="209" t="s">
        <v>127</v>
      </c>
      <c r="T67" s="208" t="s">
        <v>316</v>
      </c>
      <c r="U67" s="208">
        <v>30</v>
      </c>
      <c r="V67" s="208">
        <v>1110</v>
      </c>
      <c r="W67" s="208">
        <v>10</v>
      </c>
      <c r="X67" s="208">
        <v>2022</v>
      </c>
      <c r="Y67" s="208">
        <v>298</v>
      </c>
      <c r="Z67" s="208">
        <v>0</v>
      </c>
      <c r="AA67" s="208" t="s">
        <v>464</v>
      </c>
      <c r="AB67" s="208" t="s">
        <v>568</v>
      </c>
      <c r="AC67" s="208" t="s">
        <v>452</v>
      </c>
      <c r="AD67" s="214" t="s">
        <v>272</v>
      </c>
      <c r="AE67" s="214" t="s">
        <v>473</v>
      </c>
      <c r="AF67" s="214">
        <f t="shared" si="5"/>
        <v>-14</v>
      </c>
      <c r="AG67" s="212">
        <f t="shared" si="6"/>
        <v>5</v>
      </c>
      <c r="AH67" s="213">
        <f t="shared" si="7"/>
        <v>-70</v>
      </c>
      <c r="AI67" s="214" t="s">
        <v>133</v>
      </c>
    </row>
    <row r="68" spans="1:35" ht="15">
      <c r="A68" s="208">
        <v>2023</v>
      </c>
      <c r="B68" s="208">
        <v>206</v>
      </c>
      <c r="C68" s="208" t="s">
        <v>372</v>
      </c>
      <c r="D68" s="209" t="s">
        <v>345</v>
      </c>
      <c r="E68" s="208" t="s">
        <v>285</v>
      </c>
      <c r="F68" s="209" t="s">
        <v>567</v>
      </c>
      <c r="G68" s="210">
        <v>1.1</v>
      </c>
      <c r="H68" s="210">
        <v>1.1</v>
      </c>
      <c r="I68" s="208" t="s">
        <v>119</v>
      </c>
      <c r="J68" s="210">
        <f t="shared" si="4"/>
        <v>0</v>
      </c>
      <c r="K68" s="208" t="s">
        <v>347</v>
      </c>
      <c r="L68" s="208" t="s">
        <v>533</v>
      </c>
      <c r="M68" s="208" t="s">
        <v>533</v>
      </c>
      <c r="N68" s="107"/>
      <c r="O68" s="209" t="s">
        <v>265</v>
      </c>
      <c r="P68" s="208" t="s">
        <v>503</v>
      </c>
      <c r="Q68" s="208" t="s">
        <v>266</v>
      </c>
      <c r="R68" s="208" t="s">
        <v>126</v>
      </c>
      <c r="S68" s="209" t="s">
        <v>127</v>
      </c>
      <c r="T68" s="208" t="s">
        <v>316</v>
      </c>
      <c r="U68" s="208">
        <v>30</v>
      </c>
      <c r="V68" s="208">
        <v>1110</v>
      </c>
      <c r="W68" s="208">
        <v>10</v>
      </c>
      <c r="X68" s="208">
        <v>2022</v>
      </c>
      <c r="Y68" s="208">
        <v>298</v>
      </c>
      <c r="Z68" s="208">
        <v>0</v>
      </c>
      <c r="AA68" s="208" t="s">
        <v>464</v>
      </c>
      <c r="AB68" s="208" t="s">
        <v>569</v>
      </c>
      <c r="AC68" s="208" t="s">
        <v>452</v>
      </c>
      <c r="AD68" s="214" t="s">
        <v>272</v>
      </c>
      <c r="AE68" s="214" t="s">
        <v>452</v>
      </c>
      <c r="AF68" s="214">
        <f t="shared" si="5"/>
        <v>-17</v>
      </c>
      <c r="AG68" s="212">
        <f t="shared" si="6"/>
        <v>0</v>
      </c>
      <c r="AH68" s="213">
        <f t="shared" si="7"/>
        <v>0</v>
      </c>
      <c r="AI68" s="214" t="s">
        <v>133</v>
      </c>
    </row>
    <row r="69" spans="1:35" ht="15">
      <c r="A69" s="208">
        <v>2023</v>
      </c>
      <c r="B69" s="208">
        <v>207</v>
      </c>
      <c r="C69" s="208" t="s">
        <v>372</v>
      </c>
      <c r="D69" s="209" t="s">
        <v>570</v>
      </c>
      <c r="E69" s="208" t="s">
        <v>318</v>
      </c>
      <c r="F69" s="209" t="s">
        <v>567</v>
      </c>
      <c r="G69" s="210">
        <v>26.56</v>
      </c>
      <c r="H69" s="210">
        <v>0</v>
      </c>
      <c r="I69" s="208" t="s">
        <v>119</v>
      </c>
      <c r="J69" s="210">
        <f t="shared" si="4"/>
        <v>26.56</v>
      </c>
      <c r="K69" s="208" t="s">
        <v>347</v>
      </c>
      <c r="L69" s="208" t="s">
        <v>533</v>
      </c>
      <c r="M69" s="208" t="s">
        <v>533</v>
      </c>
      <c r="N69" s="107"/>
      <c r="O69" s="209" t="s">
        <v>265</v>
      </c>
      <c r="P69" s="208" t="s">
        <v>503</v>
      </c>
      <c r="Q69" s="208" t="s">
        <v>266</v>
      </c>
      <c r="R69" s="208" t="s">
        <v>126</v>
      </c>
      <c r="S69" s="209" t="s">
        <v>127</v>
      </c>
      <c r="T69" s="208" t="s">
        <v>316</v>
      </c>
      <c r="U69" s="208">
        <v>30</v>
      </c>
      <c r="V69" s="208">
        <v>1110</v>
      </c>
      <c r="W69" s="208">
        <v>10</v>
      </c>
      <c r="X69" s="208">
        <v>2022</v>
      </c>
      <c r="Y69" s="208">
        <v>298</v>
      </c>
      <c r="Z69" s="208">
        <v>0</v>
      </c>
      <c r="AA69" s="208" t="s">
        <v>464</v>
      </c>
      <c r="AB69" s="208" t="s">
        <v>571</v>
      </c>
      <c r="AC69" s="208" t="s">
        <v>452</v>
      </c>
      <c r="AD69" s="214" t="s">
        <v>272</v>
      </c>
      <c r="AE69" s="214" t="s">
        <v>473</v>
      </c>
      <c r="AF69" s="214">
        <f t="shared" si="5"/>
        <v>-14</v>
      </c>
      <c r="AG69" s="212">
        <f t="shared" si="6"/>
        <v>26.56</v>
      </c>
      <c r="AH69" s="213">
        <f t="shared" si="7"/>
        <v>-371.84</v>
      </c>
      <c r="AI69" s="214" t="s">
        <v>133</v>
      </c>
    </row>
    <row r="70" spans="1:35" ht="15">
      <c r="A70" s="208">
        <v>2023</v>
      </c>
      <c r="B70" s="208">
        <v>207</v>
      </c>
      <c r="C70" s="208" t="s">
        <v>372</v>
      </c>
      <c r="D70" s="209" t="s">
        <v>570</v>
      </c>
      <c r="E70" s="208" t="s">
        <v>318</v>
      </c>
      <c r="F70" s="209" t="s">
        <v>567</v>
      </c>
      <c r="G70" s="210">
        <v>5.84</v>
      </c>
      <c r="H70" s="210">
        <v>5.84</v>
      </c>
      <c r="I70" s="208" t="s">
        <v>119</v>
      </c>
      <c r="J70" s="210">
        <f t="shared" si="4"/>
        <v>0</v>
      </c>
      <c r="K70" s="208" t="s">
        <v>347</v>
      </c>
      <c r="L70" s="208" t="s">
        <v>533</v>
      </c>
      <c r="M70" s="208" t="s">
        <v>533</v>
      </c>
      <c r="N70" s="107"/>
      <c r="O70" s="209" t="s">
        <v>265</v>
      </c>
      <c r="P70" s="208" t="s">
        <v>503</v>
      </c>
      <c r="Q70" s="208" t="s">
        <v>266</v>
      </c>
      <c r="R70" s="208" t="s">
        <v>126</v>
      </c>
      <c r="S70" s="209" t="s">
        <v>127</v>
      </c>
      <c r="T70" s="208" t="s">
        <v>316</v>
      </c>
      <c r="U70" s="208">
        <v>30</v>
      </c>
      <c r="V70" s="208">
        <v>1110</v>
      </c>
      <c r="W70" s="208">
        <v>10</v>
      </c>
      <c r="X70" s="208">
        <v>2022</v>
      </c>
      <c r="Y70" s="208">
        <v>298</v>
      </c>
      <c r="Z70" s="208">
        <v>0</v>
      </c>
      <c r="AA70" s="208" t="s">
        <v>464</v>
      </c>
      <c r="AB70" s="208" t="s">
        <v>572</v>
      </c>
      <c r="AC70" s="208" t="s">
        <v>452</v>
      </c>
      <c r="AD70" s="214" t="s">
        <v>272</v>
      </c>
      <c r="AE70" s="214" t="s">
        <v>473</v>
      </c>
      <c r="AF70" s="214">
        <f t="shared" si="5"/>
        <v>-14</v>
      </c>
      <c r="AG70" s="212">
        <f t="shared" si="6"/>
        <v>0</v>
      </c>
      <c r="AH70" s="213">
        <f t="shared" si="7"/>
        <v>0</v>
      </c>
      <c r="AI70" s="214" t="s">
        <v>133</v>
      </c>
    </row>
    <row r="71" spans="1:35" ht="15">
      <c r="A71" s="208">
        <v>2023</v>
      </c>
      <c r="B71" s="208">
        <v>208</v>
      </c>
      <c r="C71" s="208" t="s">
        <v>372</v>
      </c>
      <c r="D71" s="209" t="s">
        <v>573</v>
      </c>
      <c r="E71" s="208" t="s">
        <v>318</v>
      </c>
      <c r="F71" s="209" t="s">
        <v>567</v>
      </c>
      <c r="G71" s="210">
        <v>18.47</v>
      </c>
      <c r="H71" s="210">
        <v>0</v>
      </c>
      <c r="I71" s="208" t="s">
        <v>119</v>
      </c>
      <c r="J71" s="210">
        <f t="shared" si="4"/>
        <v>18.47</v>
      </c>
      <c r="K71" s="208" t="s">
        <v>347</v>
      </c>
      <c r="L71" s="208" t="s">
        <v>533</v>
      </c>
      <c r="M71" s="208" t="s">
        <v>533</v>
      </c>
      <c r="N71" s="107"/>
      <c r="O71" s="209" t="s">
        <v>265</v>
      </c>
      <c r="P71" s="208" t="s">
        <v>503</v>
      </c>
      <c r="Q71" s="208" t="s">
        <v>266</v>
      </c>
      <c r="R71" s="208" t="s">
        <v>126</v>
      </c>
      <c r="S71" s="209" t="s">
        <v>127</v>
      </c>
      <c r="T71" s="208" t="s">
        <v>316</v>
      </c>
      <c r="U71" s="208">
        <v>30</v>
      </c>
      <c r="V71" s="208">
        <v>1110</v>
      </c>
      <c r="W71" s="208">
        <v>10</v>
      </c>
      <c r="X71" s="208">
        <v>2022</v>
      </c>
      <c r="Y71" s="208">
        <v>298</v>
      </c>
      <c r="Z71" s="208">
        <v>0</v>
      </c>
      <c r="AA71" s="208" t="s">
        <v>464</v>
      </c>
      <c r="AB71" s="208" t="s">
        <v>574</v>
      </c>
      <c r="AC71" s="208" t="s">
        <v>452</v>
      </c>
      <c r="AD71" s="214" t="s">
        <v>272</v>
      </c>
      <c r="AE71" s="214" t="s">
        <v>473</v>
      </c>
      <c r="AF71" s="214">
        <f t="shared" si="5"/>
        <v>-14</v>
      </c>
      <c r="AG71" s="212">
        <f t="shared" si="6"/>
        <v>18.47</v>
      </c>
      <c r="AH71" s="213">
        <f t="shared" si="7"/>
        <v>-258.58</v>
      </c>
      <c r="AI71" s="214" t="s">
        <v>133</v>
      </c>
    </row>
    <row r="72" spans="1:35" ht="15">
      <c r="A72" s="208">
        <v>2023</v>
      </c>
      <c r="B72" s="208">
        <v>208</v>
      </c>
      <c r="C72" s="208" t="s">
        <v>372</v>
      </c>
      <c r="D72" s="209" t="s">
        <v>573</v>
      </c>
      <c r="E72" s="208" t="s">
        <v>318</v>
      </c>
      <c r="F72" s="209" t="s">
        <v>567</v>
      </c>
      <c r="G72" s="210">
        <v>4.06</v>
      </c>
      <c r="H72" s="210">
        <v>4.06</v>
      </c>
      <c r="I72" s="208" t="s">
        <v>119</v>
      </c>
      <c r="J72" s="210">
        <f aca="true" t="shared" si="8" ref="J72:J103">IF(I72="SI",G72-H72,G72)</f>
        <v>0</v>
      </c>
      <c r="K72" s="208" t="s">
        <v>347</v>
      </c>
      <c r="L72" s="208" t="s">
        <v>533</v>
      </c>
      <c r="M72" s="208" t="s">
        <v>533</v>
      </c>
      <c r="N72" s="107"/>
      <c r="O72" s="209" t="s">
        <v>265</v>
      </c>
      <c r="P72" s="208" t="s">
        <v>503</v>
      </c>
      <c r="Q72" s="208" t="s">
        <v>266</v>
      </c>
      <c r="R72" s="208" t="s">
        <v>126</v>
      </c>
      <c r="S72" s="209" t="s">
        <v>127</v>
      </c>
      <c r="T72" s="208" t="s">
        <v>316</v>
      </c>
      <c r="U72" s="208">
        <v>30</v>
      </c>
      <c r="V72" s="208">
        <v>1110</v>
      </c>
      <c r="W72" s="208">
        <v>10</v>
      </c>
      <c r="X72" s="208">
        <v>2022</v>
      </c>
      <c r="Y72" s="208">
        <v>298</v>
      </c>
      <c r="Z72" s="208">
        <v>0</v>
      </c>
      <c r="AA72" s="208" t="s">
        <v>464</v>
      </c>
      <c r="AB72" s="208" t="s">
        <v>575</v>
      </c>
      <c r="AC72" s="208" t="s">
        <v>452</v>
      </c>
      <c r="AD72" s="214" t="s">
        <v>272</v>
      </c>
      <c r="AE72" s="214" t="s">
        <v>473</v>
      </c>
      <c r="AF72" s="214">
        <f aca="true" t="shared" si="9" ref="AF72:AF103">AE72-AD72</f>
        <v>-14</v>
      </c>
      <c r="AG72" s="212">
        <f aca="true" t="shared" si="10" ref="AG72:AG106">IF(AI72="SI",0,J72)</f>
        <v>0</v>
      </c>
      <c r="AH72" s="213">
        <f aca="true" t="shared" si="11" ref="AH72:AH103">AG72*AF72</f>
        <v>0</v>
      </c>
      <c r="AI72" s="214" t="s">
        <v>133</v>
      </c>
    </row>
    <row r="73" spans="1:35" ht="15">
      <c r="A73" s="208">
        <v>2023</v>
      </c>
      <c r="B73" s="208">
        <v>209</v>
      </c>
      <c r="C73" s="208" t="s">
        <v>372</v>
      </c>
      <c r="D73" s="209" t="s">
        <v>576</v>
      </c>
      <c r="E73" s="208" t="s">
        <v>309</v>
      </c>
      <c r="F73" s="209" t="s">
        <v>577</v>
      </c>
      <c r="G73" s="210">
        <v>451.41</v>
      </c>
      <c r="H73" s="210">
        <v>81.4</v>
      </c>
      <c r="I73" s="208" t="s">
        <v>119</v>
      </c>
      <c r="J73" s="210">
        <f t="shared" si="8"/>
        <v>370.01</v>
      </c>
      <c r="K73" s="208" t="s">
        <v>339</v>
      </c>
      <c r="L73" s="208" t="s">
        <v>533</v>
      </c>
      <c r="M73" s="208" t="s">
        <v>533</v>
      </c>
      <c r="N73" s="107"/>
      <c r="O73" s="209" t="s">
        <v>341</v>
      </c>
      <c r="P73" s="208" t="s">
        <v>342</v>
      </c>
      <c r="Q73" s="208" t="s">
        <v>342</v>
      </c>
      <c r="R73" s="208" t="s">
        <v>126</v>
      </c>
      <c r="S73" s="209" t="s">
        <v>127</v>
      </c>
      <c r="T73" s="208" t="s">
        <v>343</v>
      </c>
      <c r="U73" s="208">
        <v>2770</v>
      </c>
      <c r="V73" s="208">
        <v>1926</v>
      </c>
      <c r="W73" s="208">
        <v>99</v>
      </c>
      <c r="X73" s="208">
        <v>2023</v>
      </c>
      <c r="Y73" s="208">
        <v>40</v>
      </c>
      <c r="Z73" s="208">
        <v>0</v>
      </c>
      <c r="AA73" s="208" t="s">
        <v>464</v>
      </c>
      <c r="AB73" s="208" t="s">
        <v>578</v>
      </c>
      <c r="AC73" s="208" t="s">
        <v>473</v>
      </c>
      <c r="AD73" s="214" t="s">
        <v>272</v>
      </c>
      <c r="AE73" s="214" t="s">
        <v>534</v>
      </c>
      <c r="AF73" s="214">
        <f t="shared" si="9"/>
        <v>-11</v>
      </c>
      <c r="AG73" s="212">
        <f t="shared" si="10"/>
        <v>370.01</v>
      </c>
      <c r="AH73" s="213">
        <f t="shared" si="11"/>
        <v>-4070.1099999999997</v>
      </c>
      <c r="AI73" s="214" t="s">
        <v>133</v>
      </c>
    </row>
    <row r="74" spans="1:35" ht="15">
      <c r="A74" s="208">
        <v>2023</v>
      </c>
      <c r="B74" s="208">
        <v>210</v>
      </c>
      <c r="C74" s="208" t="s">
        <v>372</v>
      </c>
      <c r="D74" s="209" t="s">
        <v>579</v>
      </c>
      <c r="E74" s="208" t="s">
        <v>131</v>
      </c>
      <c r="F74" s="209" t="s">
        <v>580</v>
      </c>
      <c r="G74" s="210">
        <v>243.98</v>
      </c>
      <c r="H74" s="210">
        <v>44</v>
      </c>
      <c r="I74" s="208" t="s">
        <v>119</v>
      </c>
      <c r="J74" s="210">
        <f t="shared" si="8"/>
        <v>199.98</v>
      </c>
      <c r="K74" s="208" t="s">
        <v>167</v>
      </c>
      <c r="L74" s="208" t="s">
        <v>533</v>
      </c>
      <c r="M74" s="208" t="s">
        <v>533</v>
      </c>
      <c r="N74" s="107"/>
      <c r="O74" s="209" t="s">
        <v>170</v>
      </c>
      <c r="P74" s="208" t="s">
        <v>171</v>
      </c>
      <c r="Q74" s="208" t="s">
        <v>171</v>
      </c>
      <c r="R74" s="208" t="s">
        <v>126</v>
      </c>
      <c r="S74" s="209" t="s">
        <v>127</v>
      </c>
      <c r="T74" s="208" t="s">
        <v>172</v>
      </c>
      <c r="U74" s="208">
        <v>810</v>
      </c>
      <c r="V74" s="208">
        <v>2178</v>
      </c>
      <c r="W74" s="208">
        <v>99</v>
      </c>
      <c r="X74" s="208">
        <v>2023</v>
      </c>
      <c r="Y74" s="208">
        <v>10267</v>
      </c>
      <c r="Z74" s="208">
        <v>0</v>
      </c>
      <c r="AA74" s="208" t="s">
        <v>581</v>
      </c>
      <c r="AB74" s="208" t="s">
        <v>582</v>
      </c>
      <c r="AC74" s="208" t="s">
        <v>464</v>
      </c>
      <c r="AD74" s="214" t="s">
        <v>272</v>
      </c>
      <c r="AE74" s="214" t="s">
        <v>464</v>
      </c>
      <c r="AF74" s="214">
        <f t="shared" si="9"/>
        <v>-23</v>
      </c>
      <c r="AG74" s="212">
        <f t="shared" si="10"/>
        <v>199.98</v>
      </c>
      <c r="AH74" s="213">
        <f t="shared" si="11"/>
        <v>-4599.54</v>
      </c>
      <c r="AI74" s="214" t="s">
        <v>133</v>
      </c>
    </row>
    <row r="75" spans="1:35" ht="15">
      <c r="A75" s="208">
        <v>2023</v>
      </c>
      <c r="B75" s="208">
        <v>211</v>
      </c>
      <c r="C75" s="208" t="s">
        <v>372</v>
      </c>
      <c r="D75" s="209" t="s">
        <v>583</v>
      </c>
      <c r="E75" s="208" t="s">
        <v>467</v>
      </c>
      <c r="F75" s="209" t="s">
        <v>584</v>
      </c>
      <c r="G75" s="210">
        <v>29.87</v>
      </c>
      <c r="H75" s="210">
        <v>5.39</v>
      </c>
      <c r="I75" s="208" t="s">
        <v>119</v>
      </c>
      <c r="J75" s="210">
        <f t="shared" si="8"/>
        <v>24.48</v>
      </c>
      <c r="K75" s="208" t="s">
        <v>585</v>
      </c>
      <c r="L75" s="208" t="s">
        <v>253</v>
      </c>
      <c r="M75" s="208" t="s">
        <v>586</v>
      </c>
      <c r="N75" s="208" t="s">
        <v>397</v>
      </c>
      <c r="O75" s="209" t="s">
        <v>383</v>
      </c>
      <c r="P75" s="208" t="s">
        <v>384</v>
      </c>
      <c r="Q75" s="208" t="s">
        <v>384</v>
      </c>
      <c r="R75" s="208" t="s">
        <v>126</v>
      </c>
      <c r="S75" s="209" t="s">
        <v>127</v>
      </c>
      <c r="T75" s="208" t="s">
        <v>441</v>
      </c>
      <c r="U75" s="208">
        <v>2780</v>
      </c>
      <c r="V75" s="208">
        <v>1938</v>
      </c>
      <c r="W75" s="208">
        <v>99</v>
      </c>
      <c r="X75" s="208">
        <v>2023</v>
      </c>
      <c r="Y75" s="208">
        <v>97</v>
      </c>
      <c r="Z75" s="208">
        <v>0</v>
      </c>
      <c r="AA75" s="208" t="s">
        <v>452</v>
      </c>
      <c r="AB75" s="208" t="s">
        <v>587</v>
      </c>
      <c r="AC75" s="208" t="s">
        <v>151</v>
      </c>
      <c r="AD75" s="214" t="s">
        <v>472</v>
      </c>
      <c r="AE75" s="214" t="s">
        <v>473</v>
      </c>
      <c r="AF75" s="214">
        <f t="shared" si="9"/>
        <v>4</v>
      </c>
      <c r="AG75" s="212">
        <f t="shared" si="10"/>
        <v>24.48</v>
      </c>
      <c r="AH75" s="213">
        <f t="shared" si="11"/>
        <v>97.92</v>
      </c>
      <c r="AI75" s="214" t="s">
        <v>133</v>
      </c>
    </row>
    <row r="76" spans="1:35" ht="15">
      <c r="A76" s="208">
        <v>2023</v>
      </c>
      <c r="B76" s="208">
        <v>212</v>
      </c>
      <c r="C76" s="208" t="s">
        <v>372</v>
      </c>
      <c r="D76" s="209" t="s">
        <v>588</v>
      </c>
      <c r="E76" s="208" t="s">
        <v>506</v>
      </c>
      <c r="F76" s="209" t="s">
        <v>589</v>
      </c>
      <c r="G76" s="210">
        <v>1151.28</v>
      </c>
      <c r="H76" s="210">
        <v>207.61</v>
      </c>
      <c r="I76" s="208" t="s">
        <v>119</v>
      </c>
      <c r="J76" s="210">
        <f t="shared" si="8"/>
        <v>943.67</v>
      </c>
      <c r="K76" s="208" t="s">
        <v>381</v>
      </c>
      <c r="L76" s="208" t="s">
        <v>253</v>
      </c>
      <c r="M76" s="208" t="s">
        <v>590</v>
      </c>
      <c r="N76" s="208" t="s">
        <v>513</v>
      </c>
      <c r="O76" s="209" t="s">
        <v>383</v>
      </c>
      <c r="P76" s="208" t="s">
        <v>384</v>
      </c>
      <c r="Q76" s="208" t="s">
        <v>384</v>
      </c>
      <c r="R76" s="208" t="s">
        <v>126</v>
      </c>
      <c r="S76" s="209" t="s">
        <v>127</v>
      </c>
      <c r="T76" s="208" t="s">
        <v>206</v>
      </c>
      <c r="U76" s="208">
        <v>140</v>
      </c>
      <c r="V76" s="208">
        <v>1045</v>
      </c>
      <c r="W76" s="208">
        <v>99</v>
      </c>
      <c r="X76" s="208">
        <v>2023</v>
      </c>
      <c r="Y76" s="208">
        <v>58</v>
      </c>
      <c r="Z76" s="208">
        <v>0</v>
      </c>
      <c r="AA76" s="208" t="s">
        <v>452</v>
      </c>
      <c r="AB76" s="208" t="s">
        <v>591</v>
      </c>
      <c r="AC76" s="208" t="s">
        <v>151</v>
      </c>
      <c r="AD76" s="214" t="s">
        <v>592</v>
      </c>
      <c r="AE76" s="214" t="s">
        <v>473</v>
      </c>
      <c r="AF76" s="214">
        <f t="shared" si="9"/>
        <v>-6</v>
      </c>
      <c r="AG76" s="212">
        <f t="shared" si="10"/>
        <v>943.67</v>
      </c>
      <c r="AH76" s="213">
        <f t="shared" si="11"/>
        <v>-5662.0199999999995</v>
      </c>
      <c r="AI76" s="214" t="s">
        <v>133</v>
      </c>
    </row>
    <row r="77" spans="1:35" ht="15">
      <c r="A77" s="208">
        <v>2023</v>
      </c>
      <c r="B77" s="208">
        <v>213</v>
      </c>
      <c r="C77" s="208" t="s">
        <v>372</v>
      </c>
      <c r="D77" s="209" t="s">
        <v>593</v>
      </c>
      <c r="E77" s="208" t="s">
        <v>387</v>
      </c>
      <c r="F77" s="209" t="s">
        <v>594</v>
      </c>
      <c r="G77" s="210">
        <v>1291.42</v>
      </c>
      <c r="H77" s="210">
        <v>232.88</v>
      </c>
      <c r="I77" s="208" t="s">
        <v>119</v>
      </c>
      <c r="J77" s="210">
        <f t="shared" si="8"/>
        <v>1058.54</v>
      </c>
      <c r="K77" s="208" t="s">
        <v>381</v>
      </c>
      <c r="L77" s="208" t="s">
        <v>533</v>
      </c>
      <c r="M77" s="208" t="s">
        <v>533</v>
      </c>
      <c r="N77" s="107"/>
      <c r="O77" s="209" t="s">
        <v>383</v>
      </c>
      <c r="P77" s="208" t="s">
        <v>384</v>
      </c>
      <c r="Q77" s="208" t="s">
        <v>384</v>
      </c>
      <c r="R77" s="208" t="s">
        <v>126</v>
      </c>
      <c r="S77" s="209" t="s">
        <v>127</v>
      </c>
      <c r="T77" s="208" t="s">
        <v>595</v>
      </c>
      <c r="U77" s="208">
        <v>1680</v>
      </c>
      <c r="V77" s="208">
        <v>1387</v>
      </c>
      <c r="W77" s="208">
        <v>99</v>
      </c>
      <c r="X77" s="208">
        <v>2023</v>
      </c>
      <c r="Y77" s="208">
        <v>54</v>
      </c>
      <c r="Z77" s="208">
        <v>0</v>
      </c>
      <c r="AA77" s="208" t="s">
        <v>452</v>
      </c>
      <c r="AB77" s="208" t="s">
        <v>596</v>
      </c>
      <c r="AC77" s="208" t="s">
        <v>470</v>
      </c>
      <c r="AD77" s="214" t="s">
        <v>272</v>
      </c>
      <c r="AE77" s="214" t="s">
        <v>473</v>
      </c>
      <c r="AF77" s="214">
        <f t="shared" si="9"/>
        <v>-14</v>
      </c>
      <c r="AG77" s="212">
        <f t="shared" si="10"/>
        <v>1058.54</v>
      </c>
      <c r="AH77" s="213">
        <f t="shared" si="11"/>
        <v>-14819.56</v>
      </c>
      <c r="AI77" s="214" t="s">
        <v>133</v>
      </c>
    </row>
    <row r="78" spans="1:35" ht="15">
      <c r="A78" s="208">
        <v>2023</v>
      </c>
      <c r="B78" s="208">
        <v>216</v>
      </c>
      <c r="C78" s="208" t="s">
        <v>372</v>
      </c>
      <c r="D78" s="209" t="s">
        <v>428</v>
      </c>
      <c r="E78" s="208" t="s">
        <v>318</v>
      </c>
      <c r="F78" s="209" t="s">
        <v>597</v>
      </c>
      <c r="G78" s="210">
        <v>40.29</v>
      </c>
      <c r="H78" s="210">
        <v>0</v>
      </c>
      <c r="I78" s="208" t="s">
        <v>119</v>
      </c>
      <c r="J78" s="210">
        <f t="shared" si="8"/>
        <v>40.29</v>
      </c>
      <c r="K78" s="208" t="s">
        <v>262</v>
      </c>
      <c r="L78" s="208" t="s">
        <v>533</v>
      </c>
      <c r="M78" s="208" t="s">
        <v>533</v>
      </c>
      <c r="N78" s="107"/>
      <c r="O78" s="209" t="s">
        <v>265</v>
      </c>
      <c r="P78" s="208" t="s">
        <v>503</v>
      </c>
      <c r="Q78" s="208" t="s">
        <v>266</v>
      </c>
      <c r="R78" s="208" t="s">
        <v>267</v>
      </c>
      <c r="S78" s="209" t="s">
        <v>268</v>
      </c>
      <c r="T78" s="208" t="s">
        <v>269</v>
      </c>
      <c r="U78" s="208">
        <v>360</v>
      </c>
      <c r="V78" s="208">
        <v>1080</v>
      </c>
      <c r="W78" s="208">
        <v>80</v>
      </c>
      <c r="X78" s="208">
        <v>2021</v>
      </c>
      <c r="Y78" s="208">
        <v>130</v>
      </c>
      <c r="Z78" s="208">
        <v>0</v>
      </c>
      <c r="AA78" s="208" t="s">
        <v>581</v>
      </c>
      <c r="AB78" s="208" t="s">
        <v>598</v>
      </c>
      <c r="AC78" s="208" t="s">
        <v>581</v>
      </c>
      <c r="AD78" s="214" t="s">
        <v>272</v>
      </c>
      <c r="AE78" s="214" t="s">
        <v>464</v>
      </c>
      <c r="AF78" s="214">
        <f t="shared" si="9"/>
        <v>-23</v>
      </c>
      <c r="AG78" s="212">
        <f t="shared" si="10"/>
        <v>40.29</v>
      </c>
      <c r="AH78" s="213">
        <f t="shared" si="11"/>
        <v>-926.67</v>
      </c>
      <c r="AI78" s="214" t="s">
        <v>133</v>
      </c>
    </row>
    <row r="79" spans="1:35" ht="15">
      <c r="A79" s="208">
        <v>2023</v>
      </c>
      <c r="B79" s="208">
        <v>216</v>
      </c>
      <c r="C79" s="208" t="s">
        <v>372</v>
      </c>
      <c r="D79" s="209" t="s">
        <v>428</v>
      </c>
      <c r="E79" s="208" t="s">
        <v>318</v>
      </c>
      <c r="F79" s="209" t="s">
        <v>597</v>
      </c>
      <c r="G79" s="210">
        <v>8.86</v>
      </c>
      <c r="H79" s="210">
        <v>8.86</v>
      </c>
      <c r="I79" s="208" t="s">
        <v>119</v>
      </c>
      <c r="J79" s="210">
        <f t="shared" si="8"/>
        <v>0</v>
      </c>
      <c r="K79" s="208" t="s">
        <v>262</v>
      </c>
      <c r="L79" s="208" t="s">
        <v>533</v>
      </c>
      <c r="M79" s="208" t="s">
        <v>533</v>
      </c>
      <c r="N79" s="107"/>
      <c r="O79" s="209" t="s">
        <v>265</v>
      </c>
      <c r="P79" s="208" t="s">
        <v>503</v>
      </c>
      <c r="Q79" s="208" t="s">
        <v>266</v>
      </c>
      <c r="R79" s="208" t="s">
        <v>267</v>
      </c>
      <c r="S79" s="209" t="s">
        <v>268</v>
      </c>
      <c r="T79" s="208" t="s">
        <v>269</v>
      </c>
      <c r="U79" s="208">
        <v>360</v>
      </c>
      <c r="V79" s="208">
        <v>1080</v>
      </c>
      <c r="W79" s="208">
        <v>80</v>
      </c>
      <c r="X79" s="208">
        <v>2021</v>
      </c>
      <c r="Y79" s="208">
        <v>130</v>
      </c>
      <c r="Z79" s="208">
        <v>0</v>
      </c>
      <c r="AA79" s="208" t="s">
        <v>581</v>
      </c>
      <c r="AB79" s="208" t="s">
        <v>599</v>
      </c>
      <c r="AC79" s="208" t="s">
        <v>581</v>
      </c>
      <c r="AD79" s="214" t="s">
        <v>272</v>
      </c>
      <c r="AE79" s="214" t="s">
        <v>581</v>
      </c>
      <c r="AF79" s="214">
        <f t="shared" si="9"/>
        <v>-24</v>
      </c>
      <c r="AG79" s="212">
        <f t="shared" si="10"/>
        <v>0</v>
      </c>
      <c r="AH79" s="213">
        <f t="shared" si="11"/>
        <v>0</v>
      </c>
      <c r="AI79" s="214" t="s">
        <v>133</v>
      </c>
    </row>
    <row r="80" spans="1:35" ht="15">
      <c r="A80" s="208">
        <v>2023</v>
      </c>
      <c r="B80" s="208">
        <v>217</v>
      </c>
      <c r="C80" s="208" t="s">
        <v>372</v>
      </c>
      <c r="D80" s="209" t="s">
        <v>600</v>
      </c>
      <c r="E80" s="208" t="s">
        <v>489</v>
      </c>
      <c r="F80" s="209" t="s">
        <v>601</v>
      </c>
      <c r="G80" s="210">
        <v>93.49</v>
      </c>
      <c r="H80" s="210">
        <v>16.86</v>
      </c>
      <c r="I80" s="208" t="s">
        <v>119</v>
      </c>
      <c r="J80" s="210">
        <f t="shared" si="8"/>
        <v>76.63</v>
      </c>
      <c r="K80" s="208" t="s">
        <v>262</v>
      </c>
      <c r="L80" s="208" t="s">
        <v>253</v>
      </c>
      <c r="M80" s="208" t="s">
        <v>602</v>
      </c>
      <c r="N80" s="208" t="s">
        <v>397</v>
      </c>
      <c r="O80" s="209" t="s">
        <v>265</v>
      </c>
      <c r="P80" s="208" t="s">
        <v>503</v>
      </c>
      <c r="Q80" s="208" t="s">
        <v>266</v>
      </c>
      <c r="R80" s="208" t="s">
        <v>267</v>
      </c>
      <c r="S80" s="209" t="s">
        <v>268</v>
      </c>
      <c r="T80" s="208" t="s">
        <v>269</v>
      </c>
      <c r="U80" s="208">
        <v>360</v>
      </c>
      <c r="V80" s="208">
        <v>1080</v>
      </c>
      <c r="W80" s="208">
        <v>80</v>
      </c>
      <c r="X80" s="208">
        <v>2021</v>
      </c>
      <c r="Y80" s="208">
        <v>130</v>
      </c>
      <c r="Z80" s="208">
        <v>0</v>
      </c>
      <c r="AA80" s="208" t="s">
        <v>581</v>
      </c>
      <c r="AB80" s="208" t="s">
        <v>598</v>
      </c>
      <c r="AC80" s="208" t="s">
        <v>581</v>
      </c>
      <c r="AD80" s="214" t="s">
        <v>195</v>
      </c>
      <c r="AE80" s="214" t="s">
        <v>464</v>
      </c>
      <c r="AF80" s="214">
        <f t="shared" si="9"/>
        <v>-22</v>
      </c>
      <c r="AG80" s="212">
        <f t="shared" si="10"/>
        <v>76.63</v>
      </c>
      <c r="AH80" s="213">
        <f t="shared" si="11"/>
        <v>-1685.86</v>
      </c>
      <c r="AI80" s="214" t="s">
        <v>133</v>
      </c>
    </row>
    <row r="81" spans="1:35" ht="15">
      <c r="A81" s="208">
        <v>2023</v>
      </c>
      <c r="B81" s="208">
        <v>218</v>
      </c>
      <c r="C81" s="208" t="s">
        <v>372</v>
      </c>
      <c r="D81" s="209" t="s">
        <v>603</v>
      </c>
      <c r="E81" s="208" t="s">
        <v>604</v>
      </c>
      <c r="F81" s="209" t="s">
        <v>605</v>
      </c>
      <c r="G81" s="210">
        <v>115.69</v>
      </c>
      <c r="H81" s="210">
        <v>20.86</v>
      </c>
      <c r="I81" s="208" t="s">
        <v>119</v>
      </c>
      <c r="J81" s="210">
        <f t="shared" si="8"/>
        <v>94.83</v>
      </c>
      <c r="K81" s="208" t="s">
        <v>606</v>
      </c>
      <c r="L81" s="208" t="s">
        <v>533</v>
      </c>
      <c r="M81" s="208" t="s">
        <v>533</v>
      </c>
      <c r="N81" s="107"/>
      <c r="O81" s="209" t="s">
        <v>265</v>
      </c>
      <c r="P81" s="208" t="s">
        <v>503</v>
      </c>
      <c r="Q81" s="208" t="s">
        <v>266</v>
      </c>
      <c r="R81" s="208" t="s">
        <v>267</v>
      </c>
      <c r="S81" s="209" t="s">
        <v>268</v>
      </c>
      <c r="T81" s="208" t="s">
        <v>269</v>
      </c>
      <c r="U81" s="208">
        <v>360</v>
      </c>
      <c r="V81" s="208">
        <v>1080</v>
      </c>
      <c r="W81" s="208">
        <v>80</v>
      </c>
      <c r="X81" s="208">
        <v>2021</v>
      </c>
      <c r="Y81" s="208">
        <v>281</v>
      </c>
      <c r="Z81" s="208">
        <v>0</v>
      </c>
      <c r="AA81" s="208" t="s">
        <v>491</v>
      </c>
      <c r="AB81" s="208" t="s">
        <v>607</v>
      </c>
      <c r="AC81" s="208" t="s">
        <v>581</v>
      </c>
      <c r="AD81" s="214" t="s">
        <v>272</v>
      </c>
      <c r="AE81" s="214" t="s">
        <v>464</v>
      </c>
      <c r="AF81" s="214">
        <f t="shared" si="9"/>
        <v>-23</v>
      </c>
      <c r="AG81" s="212">
        <f t="shared" si="10"/>
        <v>94.83</v>
      </c>
      <c r="AH81" s="213">
        <f t="shared" si="11"/>
        <v>-2181.09</v>
      </c>
      <c r="AI81" s="214" t="s">
        <v>133</v>
      </c>
    </row>
    <row r="82" spans="1:35" ht="15">
      <c r="A82" s="208">
        <v>2023</v>
      </c>
      <c r="B82" s="208">
        <v>221</v>
      </c>
      <c r="C82" s="208" t="s">
        <v>581</v>
      </c>
      <c r="D82" s="209" t="s">
        <v>608</v>
      </c>
      <c r="E82" s="208" t="s">
        <v>372</v>
      </c>
      <c r="F82" s="209" t="s">
        <v>609</v>
      </c>
      <c r="G82" s="210">
        <v>1000.4</v>
      </c>
      <c r="H82" s="210">
        <v>180.4</v>
      </c>
      <c r="I82" s="208" t="s">
        <v>119</v>
      </c>
      <c r="J82" s="210">
        <f t="shared" si="8"/>
        <v>820</v>
      </c>
      <c r="K82" s="208" t="s">
        <v>610</v>
      </c>
      <c r="L82" s="208" t="s">
        <v>253</v>
      </c>
      <c r="M82" s="208" t="s">
        <v>611</v>
      </c>
      <c r="N82" s="208" t="s">
        <v>372</v>
      </c>
      <c r="O82" s="209" t="s">
        <v>612</v>
      </c>
      <c r="P82" s="208" t="s">
        <v>613</v>
      </c>
      <c r="Q82" s="208" t="s">
        <v>613</v>
      </c>
      <c r="R82" s="208" t="s">
        <v>126</v>
      </c>
      <c r="S82" s="209" t="s">
        <v>127</v>
      </c>
      <c r="T82" s="208" t="s">
        <v>206</v>
      </c>
      <c r="U82" s="208">
        <v>140</v>
      </c>
      <c r="V82" s="208">
        <v>1053</v>
      </c>
      <c r="W82" s="208">
        <v>99</v>
      </c>
      <c r="X82" s="208">
        <v>2023</v>
      </c>
      <c r="Y82" s="208">
        <v>153</v>
      </c>
      <c r="Z82" s="208">
        <v>0</v>
      </c>
      <c r="AA82" s="208" t="s">
        <v>464</v>
      </c>
      <c r="AB82" s="208" t="s">
        <v>614</v>
      </c>
      <c r="AC82" s="208" t="s">
        <v>562</v>
      </c>
      <c r="AD82" s="214" t="s">
        <v>272</v>
      </c>
      <c r="AE82" s="214" t="s">
        <v>563</v>
      </c>
      <c r="AF82" s="214">
        <f t="shared" si="9"/>
        <v>-21</v>
      </c>
      <c r="AG82" s="212">
        <f t="shared" si="10"/>
        <v>820</v>
      </c>
      <c r="AH82" s="213">
        <f t="shared" si="11"/>
        <v>-17220</v>
      </c>
      <c r="AI82" s="214" t="s">
        <v>133</v>
      </c>
    </row>
    <row r="83" spans="1:35" ht="15">
      <c r="A83" s="208">
        <v>2023</v>
      </c>
      <c r="B83" s="208">
        <v>222</v>
      </c>
      <c r="C83" s="208" t="s">
        <v>581</v>
      </c>
      <c r="D83" s="209" t="s">
        <v>615</v>
      </c>
      <c r="E83" s="208" t="s">
        <v>491</v>
      </c>
      <c r="F83" s="209" t="s">
        <v>616</v>
      </c>
      <c r="G83" s="210">
        <v>9.38</v>
      </c>
      <c r="H83" s="210">
        <v>0</v>
      </c>
      <c r="I83" s="208" t="s">
        <v>133</v>
      </c>
      <c r="J83" s="210">
        <f t="shared" si="8"/>
        <v>9.38</v>
      </c>
      <c r="K83" s="208" t="s">
        <v>391</v>
      </c>
      <c r="L83" s="208" t="s">
        <v>253</v>
      </c>
      <c r="M83" s="208" t="s">
        <v>617</v>
      </c>
      <c r="N83" s="208" t="s">
        <v>618</v>
      </c>
      <c r="O83" s="209" t="s">
        <v>393</v>
      </c>
      <c r="P83" s="208" t="s">
        <v>394</v>
      </c>
      <c r="Q83" s="208" t="s">
        <v>395</v>
      </c>
      <c r="R83" s="208" t="s">
        <v>267</v>
      </c>
      <c r="S83" s="209" t="s">
        <v>268</v>
      </c>
      <c r="T83" s="208" t="s">
        <v>206</v>
      </c>
      <c r="U83" s="208">
        <v>140</v>
      </c>
      <c r="V83" s="208">
        <v>1042</v>
      </c>
      <c r="W83" s="208">
        <v>99</v>
      </c>
      <c r="X83" s="208">
        <v>2023</v>
      </c>
      <c r="Y83" s="208">
        <v>10251</v>
      </c>
      <c r="Z83" s="208">
        <v>0</v>
      </c>
      <c r="AA83" s="208" t="s">
        <v>581</v>
      </c>
      <c r="AB83" s="208" t="s">
        <v>619</v>
      </c>
      <c r="AC83" s="208" t="s">
        <v>581</v>
      </c>
      <c r="AD83" s="214" t="s">
        <v>620</v>
      </c>
      <c r="AE83" s="214" t="s">
        <v>464</v>
      </c>
      <c r="AF83" s="214">
        <f t="shared" si="9"/>
        <v>-26</v>
      </c>
      <c r="AG83" s="212">
        <f t="shared" si="10"/>
        <v>9.38</v>
      </c>
      <c r="AH83" s="213">
        <f t="shared" si="11"/>
        <v>-243.88000000000002</v>
      </c>
      <c r="AI83" s="214" t="s">
        <v>133</v>
      </c>
    </row>
    <row r="84" spans="1:35" ht="15">
      <c r="A84" s="208">
        <v>2023</v>
      </c>
      <c r="B84" s="208">
        <v>227</v>
      </c>
      <c r="C84" s="208" t="s">
        <v>464</v>
      </c>
      <c r="D84" s="209" t="s">
        <v>621</v>
      </c>
      <c r="E84" s="208" t="s">
        <v>372</v>
      </c>
      <c r="F84" s="209" t="s">
        <v>622</v>
      </c>
      <c r="G84" s="210">
        <v>4400</v>
      </c>
      <c r="H84" s="210">
        <v>400</v>
      </c>
      <c r="I84" s="208" t="s">
        <v>119</v>
      </c>
      <c r="J84" s="210">
        <f t="shared" si="8"/>
        <v>4000</v>
      </c>
      <c r="K84" s="208" t="s">
        <v>321</v>
      </c>
      <c r="L84" s="208" t="s">
        <v>253</v>
      </c>
      <c r="M84" s="208" t="s">
        <v>623</v>
      </c>
      <c r="N84" s="208" t="s">
        <v>372</v>
      </c>
      <c r="O84" s="209" t="s">
        <v>314</v>
      </c>
      <c r="P84" s="208" t="s">
        <v>315</v>
      </c>
      <c r="Q84" s="208" t="s">
        <v>315</v>
      </c>
      <c r="R84" s="208" t="s">
        <v>232</v>
      </c>
      <c r="S84" s="209" t="s">
        <v>233</v>
      </c>
      <c r="T84" s="208" t="s">
        <v>316</v>
      </c>
      <c r="U84" s="208">
        <v>30</v>
      </c>
      <c r="V84" s="208">
        <v>1417</v>
      </c>
      <c r="W84" s="208">
        <v>60</v>
      </c>
      <c r="X84" s="208">
        <v>2023</v>
      </c>
      <c r="Y84" s="208">
        <v>10242</v>
      </c>
      <c r="Z84" s="208">
        <v>0</v>
      </c>
      <c r="AA84" s="208" t="s">
        <v>470</v>
      </c>
      <c r="AB84" s="208" t="s">
        <v>548</v>
      </c>
      <c r="AC84" s="208" t="s">
        <v>151</v>
      </c>
      <c r="AD84" s="214" t="s">
        <v>272</v>
      </c>
      <c r="AE84" s="214" t="s">
        <v>473</v>
      </c>
      <c r="AF84" s="214">
        <f t="shared" si="9"/>
        <v>-14</v>
      </c>
      <c r="AG84" s="212">
        <f t="shared" si="10"/>
        <v>4000</v>
      </c>
      <c r="AH84" s="213">
        <f t="shared" si="11"/>
        <v>-56000</v>
      </c>
      <c r="AI84" s="214" t="s">
        <v>133</v>
      </c>
    </row>
    <row r="85" spans="1:35" ht="15">
      <c r="A85" s="208">
        <v>2023</v>
      </c>
      <c r="B85" s="208">
        <v>229</v>
      </c>
      <c r="C85" s="208" t="s">
        <v>464</v>
      </c>
      <c r="D85" s="209" t="s">
        <v>624</v>
      </c>
      <c r="E85" s="208" t="s">
        <v>372</v>
      </c>
      <c r="F85" s="209" t="s">
        <v>625</v>
      </c>
      <c r="G85" s="210">
        <v>5280</v>
      </c>
      <c r="H85" s="210">
        <v>480</v>
      </c>
      <c r="I85" s="208" t="s">
        <v>119</v>
      </c>
      <c r="J85" s="210">
        <f t="shared" si="8"/>
        <v>4800</v>
      </c>
      <c r="K85" s="208" t="s">
        <v>312</v>
      </c>
      <c r="L85" s="208" t="s">
        <v>253</v>
      </c>
      <c r="M85" s="208" t="s">
        <v>626</v>
      </c>
      <c r="N85" s="208" t="s">
        <v>372</v>
      </c>
      <c r="O85" s="209" t="s">
        <v>314</v>
      </c>
      <c r="P85" s="208" t="s">
        <v>315</v>
      </c>
      <c r="Q85" s="208" t="s">
        <v>315</v>
      </c>
      <c r="R85" s="208" t="s">
        <v>232</v>
      </c>
      <c r="S85" s="209" t="s">
        <v>233</v>
      </c>
      <c r="T85" s="208" t="s">
        <v>316</v>
      </c>
      <c r="U85" s="208">
        <v>30</v>
      </c>
      <c r="V85" s="208">
        <v>1417</v>
      </c>
      <c r="W85" s="208">
        <v>60</v>
      </c>
      <c r="X85" s="208">
        <v>2023</v>
      </c>
      <c r="Y85" s="208">
        <v>10196</v>
      </c>
      <c r="Z85" s="208">
        <v>0</v>
      </c>
      <c r="AA85" s="208" t="s">
        <v>534</v>
      </c>
      <c r="AB85" s="208" t="s">
        <v>627</v>
      </c>
      <c r="AC85" s="208" t="s">
        <v>628</v>
      </c>
      <c r="AD85" s="214" t="s">
        <v>272</v>
      </c>
      <c r="AE85" s="214" t="s">
        <v>195</v>
      </c>
      <c r="AF85" s="214">
        <f t="shared" si="9"/>
        <v>-1</v>
      </c>
      <c r="AG85" s="212">
        <f t="shared" si="10"/>
        <v>4800</v>
      </c>
      <c r="AH85" s="213">
        <f t="shared" si="11"/>
        <v>-4800</v>
      </c>
      <c r="AI85" s="214" t="s">
        <v>133</v>
      </c>
    </row>
    <row r="86" spans="1:35" ht="15">
      <c r="A86" s="208">
        <v>2023</v>
      </c>
      <c r="B86" s="208">
        <v>230</v>
      </c>
      <c r="C86" s="208" t="s">
        <v>464</v>
      </c>
      <c r="D86" s="209" t="s">
        <v>629</v>
      </c>
      <c r="E86" s="208" t="s">
        <v>372</v>
      </c>
      <c r="F86" s="209" t="s">
        <v>630</v>
      </c>
      <c r="G86" s="210">
        <v>2079</v>
      </c>
      <c r="H86" s="210">
        <v>99</v>
      </c>
      <c r="I86" s="208" t="s">
        <v>119</v>
      </c>
      <c r="J86" s="210">
        <f t="shared" si="8"/>
        <v>1980</v>
      </c>
      <c r="K86" s="208" t="s">
        <v>327</v>
      </c>
      <c r="L86" s="208" t="s">
        <v>253</v>
      </c>
      <c r="M86" s="208" t="s">
        <v>631</v>
      </c>
      <c r="N86" s="208" t="s">
        <v>464</v>
      </c>
      <c r="O86" s="209" t="s">
        <v>217</v>
      </c>
      <c r="P86" s="208" t="s">
        <v>218</v>
      </c>
      <c r="Q86" s="208" t="s">
        <v>218</v>
      </c>
      <c r="R86" s="208" t="s">
        <v>232</v>
      </c>
      <c r="S86" s="209" t="s">
        <v>233</v>
      </c>
      <c r="T86" s="208" t="s">
        <v>329</v>
      </c>
      <c r="U86" s="208">
        <v>3880</v>
      </c>
      <c r="V86" s="208">
        <v>1921</v>
      </c>
      <c r="W86" s="208">
        <v>50</v>
      </c>
      <c r="X86" s="208">
        <v>2023</v>
      </c>
      <c r="Y86" s="208">
        <v>10234</v>
      </c>
      <c r="Z86" s="208">
        <v>0</v>
      </c>
      <c r="AA86" s="208" t="s">
        <v>464</v>
      </c>
      <c r="AB86" s="208" t="s">
        <v>632</v>
      </c>
      <c r="AC86" s="208" t="s">
        <v>473</v>
      </c>
      <c r="AD86" s="214" t="s">
        <v>633</v>
      </c>
      <c r="AE86" s="214" t="s">
        <v>534</v>
      </c>
      <c r="AF86" s="214">
        <f t="shared" si="9"/>
        <v>-18</v>
      </c>
      <c r="AG86" s="212">
        <f t="shared" si="10"/>
        <v>1980</v>
      </c>
      <c r="AH86" s="213">
        <f t="shared" si="11"/>
        <v>-35640</v>
      </c>
      <c r="AI86" s="214" t="s">
        <v>133</v>
      </c>
    </row>
    <row r="87" spans="1:35" ht="15">
      <c r="A87" s="208">
        <v>2023</v>
      </c>
      <c r="B87" s="208">
        <v>232</v>
      </c>
      <c r="C87" s="208" t="s">
        <v>563</v>
      </c>
      <c r="D87" s="209" t="s">
        <v>634</v>
      </c>
      <c r="E87" s="208" t="s">
        <v>372</v>
      </c>
      <c r="F87" s="209" t="s">
        <v>635</v>
      </c>
      <c r="G87" s="210">
        <v>206.91</v>
      </c>
      <c r="H87" s="210">
        <v>18.81</v>
      </c>
      <c r="I87" s="208" t="s">
        <v>119</v>
      </c>
      <c r="J87" s="210">
        <f t="shared" si="8"/>
        <v>188.1</v>
      </c>
      <c r="K87" s="208" t="s">
        <v>363</v>
      </c>
      <c r="L87" s="208" t="s">
        <v>253</v>
      </c>
      <c r="M87" s="208" t="s">
        <v>636</v>
      </c>
      <c r="N87" s="208" t="s">
        <v>562</v>
      </c>
      <c r="O87" s="209" t="s">
        <v>355</v>
      </c>
      <c r="P87" s="208" t="s">
        <v>356</v>
      </c>
      <c r="Q87" s="208" t="s">
        <v>357</v>
      </c>
      <c r="R87" s="208" t="s">
        <v>232</v>
      </c>
      <c r="S87" s="209" t="s">
        <v>233</v>
      </c>
      <c r="T87" s="208" t="s">
        <v>365</v>
      </c>
      <c r="U87" s="208">
        <v>4090</v>
      </c>
      <c r="V87" s="208">
        <v>1908</v>
      </c>
      <c r="W87" s="208">
        <v>50</v>
      </c>
      <c r="X87" s="208">
        <v>2023</v>
      </c>
      <c r="Y87" s="208">
        <v>10088</v>
      </c>
      <c r="Z87" s="208">
        <v>0</v>
      </c>
      <c r="AA87" s="208" t="s">
        <v>151</v>
      </c>
      <c r="AB87" s="208" t="s">
        <v>637</v>
      </c>
      <c r="AC87" s="208" t="s">
        <v>155</v>
      </c>
      <c r="AD87" s="214" t="s">
        <v>638</v>
      </c>
      <c r="AE87" s="214" t="s">
        <v>195</v>
      </c>
      <c r="AF87" s="214">
        <f t="shared" si="9"/>
        <v>-9</v>
      </c>
      <c r="AG87" s="212">
        <f t="shared" si="10"/>
        <v>188.1</v>
      </c>
      <c r="AH87" s="213">
        <f t="shared" si="11"/>
        <v>-1692.8999999999999</v>
      </c>
      <c r="AI87" s="214" t="s">
        <v>133</v>
      </c>
    </row>
    <row r="88" spans="1:35" ht="15">
      <c r="A88" s="208">
        <v>2023</v>
      </c>
      <c r="B88" s="208">
        <v>234</v>
      </c>
      <c r="C88" s="208" t="s">
        <v>472</v>
      </c>
      <c r="D88" s="209" t="s">
        <v>639</v>
      </c>
      <c r="E88" s="208" t="s">
        <v>372</v>
      </c>
      <c r="F88" s="209" t="s">
        <v>640</v>
      </c>
      <c r="G88" s="210">
        <v>9381.06</v>
      </c>
      <c r="H88" s="210">
        <v>360.81</v>
      </c>
      <c r="I88" s="208" t="s">
        <v>119</v>
      </c>
      <c r="J88" s="210">
        <f t="shared" si="8"/>
        <v>9020.25</v>
      </c>
      <c r="K88" s="208" t="s">
        <v>369</v>
      </c>
      <c r="L88" s="208" t="s">
        <v>253</v>
      </c>
      <c r="M88" s="208" t="s">
        <v>641</v>
      </c>
      <c r="N88" s="208" t="s">
        <v>563</v>
      </c>
      <c r="O88" s="209" t="s">
        <v>355</v>
      </c>
      <c r="P88" s="208" t="s">
        <v>356</v>
      </c>
      <c r="Q88" s="208" t="s">
        <v>357</v>
      </c>
      <c r="R88" s="208" t="s">
        <v>232</v>
      </c>
      <c r="S88" s="209" t="s">
        <v>233</v>
      </c>
      <c r="T88" s="208" t="s">
        <v>358</v>
      </c>
      <c r="U88" s="208">
        <v>1890</v>
      </c>
      <c r="V88" s="208">
        <v>1418</v>
      </c>
      <c r="W88" s="208">
        <v>99</v>
      </c>
      <c r="X88" s="208">
        <v>2023</v>
      </c>
      <c r="Y88" s="208">
        <v>10350</v>
      </c>
      <c r="Z88" s="208">
        <v>0</v>
      </c>
      <c r="AA88" s="208" t="s">
        <v>452</v>
      </c>
      <c r="AB88" s="208" t="s">
        <v>538</v>
      </c>
      <c r="AC88" s="208" t="s">
        <v>151</v>
      </c>
      <c r="AD88" s="214" t="s">
        <v>642</v>
      </c>
      <c r="AE88" s="214" t="s">
        <v>473</v>
      </c>
      <c r="AF88" s="214">
        <f t="shared" si="9"/>
        <v>-23</v>
      </c>
      <c r="AG88" s="212">
        <f t="shared" si="10"/>
        <v>9020.25</v>
      </c>
      <c r="AH88" s="213">
        <f t="shared" si="11"/>
        <v>-207465.75</v>
      </c>
      <c r="AI88" s="214" t="s">
        <v>133</v>
      </c>
    </row>
    <row r="89" spans="1:35" ht="15">
      <c r="A89" s="208">
        <v>2023</v>
      </c>
      <c r="B89" s="208">
        <v>235</v>
      </c>
      <c r="C89" s="208" t="s">
        <v>472</v>
      </c>
      <c r="D89" s="209" t="s">
        <v>344</v>
      </c>
      <c r="E89" s="208" t="s">
        <v>397</v>
      </c>
      <c r="F89" s="209" t="s">
        <v>643</v>
      </c>
      <c r="G89" s="210">
        <v>397.95</v>
      </c>
      <c r="H89" s="210">
        <v>71.76</v>
      </c>
      <c r="I89" s="208" t="s">
        <v>119</v>
      </c>
      <c r="J89" s="210">
        <f t="shared" si="8"/>
        <v>326.19</v>
      </c>
      <c r="K89" s="208" t="s">
        <v>644</v>
      </c>
      <c r="L89" s="208" t="s">
        <v>253</v>
      </c>
      <c r="M89" s="208" t="s">
        <v>645</v>
      </c>
      <c r="N89" s="208" t="s">
        <v>464</v>
      </c>
      <c r="O89" s="209" t="s">
        <v>646</v>
      </c>
      <c r="P89" s="208" t="s">
        <v>647</v>
      </c>
      <c r="Q89" s="208" t="s">
        <v>647</v>
      </c>
      <c r="R89" s="208" t="s">
        <v>126</v>
      </c>
      <c r="S89" s="209" t="s">
        <v>127</v>
      </c>
      <c r="T89" s="208" t="s">
        <v>648</v>
      </c>
      <c r="U89" s="208">
        <v>570</v>
      </c>
      <c r="V89" s="208">
        <v>1099</v>
      </c>
      <c r="W89" s="208">
        <v>90</v>
      </c>
      <c r="X89" s="208">
        <v>2023</v>
      </c>
      <c r="Y89" s="208">
        <v>156</v>
      </c>
      <c r="Z89" s="208">
        <v>0</v>
      </c>
      <c r="AA89" s="208" t="s">
        <v>472</v>
      </c>
      <c r="AB89" s="208" t="s">
        <v>649</v>
      </c>
      <c r="AC89" s="208" t="s">
        <v>470</v>
      </c>
      <c r="AD89" s="214" t="s">
        <v>633</v>
      </c>
      <c r="AE89" s="214" t="s">
        <v>473</v>
      </c>
      <c r="AF89" s="214">
        <f t="shared" si="9"/>
        <v>-21</v>
      </c>
      <c r="AG89" s="212">
        <f t="shared" si="10"/>
        <v>326.19</v>
      </c>
      <c r="AH89" s="213">
        <f t="shared" si="11"/>
        <v>-6849.99</v>
      </c>
      <c r="AI89" s="214" t="s">
        <v>133</v>
      </c>
    </row>
    <row r="90" spans="1:35" ht="15">
      <c r="A90" s="208">
        <v>2023</v>
      </c>
      <c r="B90" s="208">
        <v>236</v>
      </c>
      <c r="C90" s="208" t="s">
        <v>472</v>
      </c>
      <c r="D90" s="209" t="s">
        <v>650</v>
      </c>
      <c r="E90" s="208" t="s">
        <v>372</v>
      </c>
      <c r="F90" s="209" t="s">
        <v>651</v>
      </c>
      <c r="G90" s="210">
        <v>1253.7</v>
      </c>
      <c r="H90" s="210">
        <v>226.08</v>
      </c>
      <c r="I90" s="208" t="s">
        <v>119</v>
      </c>
      <c r="J90" s="210">
        <f t="shared" si="8"/>
        <v>1027.6200000000001</v>
      </c>
      <c r="K90" s="208" t="s">
        <v>558</v>
      </c>
      <c r="L90" s="208" t="s">
        <v>253</v>
      </c>
      <c r="M90" s="208" t="s">
        <v>652</v>
      </c>
      <c r="N90" s="208" t="s">
        <v>464</v>
      </c>
      <c r="O90" s="209" t="s">
        <v>559</v>
      </c>
      <c r="P90" s="208" t="s">
        <v>560</v>
      </c>
      <c r="Q90" s="208" t="s">
        <v>560</v>
      </c>
      <c r="R90" s="208" t="s">
        <v>126</v>
      </c>
      <c r="S90" s="209" t="s">
        <v>127</v>
      </c>
      <c r="T90" s="208" t="s">
        <v>521</v>
      </c>
      <c r="U90" s="208">
        <v>4210</v>
      </c>
      <c r="V90" s="208">
        <v>1656</v>
      </c>
      <c r="W90" s="208">
        <v>50</v>
      </c>
      <c r="X90" s="208">
        <v>2023</v>
      </c>
      <c r="Y90" s="208">
        <v>95</v>
      </c>
      <c r="Z90" s="208">
        <v>0</v>
      </c>
      <c r="AA90" s="208" t="s">
        <v>472</v>
      </c>
      <c r="AB90" s="208" t="s">
        <v>653</v>
      </c>
      <c r="AC90" s="208" t="s">
        <v>470</v>
      </c>
      <c r="AD90" s="214" t="s">
        <v>633</v>
      </c>
      <c r="AE90" s="214" t="s">
        <v>473</v>
      </c>
      <c r="AF90" s="214">
        <f t="shared" si="9"/>
        <v>-21</v>
      </c>
      <c r="AG90" s="212">
        <f t="shared" si="10"/>
        <v>1027.6200000000001</v>
      </c>
      <c r="AH90" s="213">
        <f t="shared" si="11"/>
        <v>-21580.020000000004</v>
      </c>
      <c r="AI90" s="214" t="s">
        <v>133</v>
      </c>
    </row>
    <row r="91" spans="1:35" ht="15">
      <c r="A91" s="208">
        <v>2023</v>
      </c>
      <c r="B91" s="208">
        <v>238</v>
      </c>
      <c r="C91" s="208" t="s">
        <v>472</v>
      </c>
      <c r="D91" s="209" t="s">
        <v>654</v>
      </c>
      <c r="E91" s="208" t="s">
        <v>372</v>
      </c>
      <c r="F91" s="209" t="s">
        <v>655</v>
      </c>
      <c r="G91" s="210">
        <v>1068.72</v>
      </c>
      <c r="H91" s="210">
        <v>192.72</v>
      </c>
      <c r="I91" s="208" t="s">
        <v>119</v>
      </c>
      <c r="J91" s="210">
        <f t="shared" si="8"/>
        <v>876</v>
      </c>
      <c r="K91" s="208" t="s">
        <v>214</v>
      </c>
      <c r="L91" s="208" t="s">
        <v>253</v>
      </c>
      <c r="M91" s="208" t="s">
        <v>656</v>
      </c>
      <c r="N91" s="208" t="s">
        <v>464</v>
      </c>
      <c r="O91" s="209" t="s">
        <v>217</v>
      </c>
      <c r="P91" s="208" t="s">
        <v>218</v>
      </c>
      <c r="Q91" s="208" t="s">
        <v>218</v>
      </c>
      <c r="R91" s="208" t="s">
        <v>126</v>
      </c>
      <c r="S91" s="209" t="s">
        <v>127</v>
      </c>
      <c r="T91" s="208" t="s">
        <v>206</v>
      </c>
      <c r="U91" s="208">
        <v>140</v>
      </c>
      <c r="V91" s="208">
        <v>1034</v>
      </c>
      <c r="W91" s="208">
        <v>99</v>
      </c>
      <c r="X91" s="208">
        <v>2023</v>
      </c>
      <c r="Y91" s="208">
        <v>10042</v>
      </c>
      <c r="Z91" s="208">
        <v>0</v>
      </c>
      <c r="AA91" s="208" t="s">
        <v>472</v>
      </c>
      <c r="AB91" s="208" t="s">
        <v>657</v>
      </c>
      <c r="AC91" s="208" t="s">
        <v>470</v>
      </c>
      <c r="AD91" s="214" t="s">
        <v>633</v>
      </c>
      <c r="AE91" s="214" t="s">
        <v>473</v>
      </c>
      <c r="AF91" s="214">
        <f t="shared" si="9"/>
        <v>-21</v>
      </c>
      <c r="AG91" s="212">
        <f t="shared" si="10"/>
        <v>876</v>
      </c>
      <c r="AH91" s="213">
        <f t="shared" si="11"/>
        <v>-18396</v>
      </c>
      <c r="AI91" s="214" t="s">
        <v>133</v>
      </c>
    </row>
    <row r="92" spans="1:35" ht="15">
      <c r="A92" s="208">
        <v>2023</v>
      </c>
      <c r="B92" s="208">
        <v>241</v>
      </c>
      <c r="C92" s="208" t="s">
        <v>470</v>
      </c>
      <c r="D92" s="209" t="s">
        <v>658</v>
      </c>
      <c r="E92" s="208" t="s">
        <v>563</v>
      </c>
      <c r="F92" s="209" t="s">
        <v>659</v>
      </c>
      <c r="G92" s="210">
        <v>82.46</v>
      </c>
      <c r="H92" s="210">
        <v>14.87</v>
      </c>
      <c r="I92" s="208" t="s">
        <v>119</v>
      </c>
      <c r="J92" s="210">
        <f t="shared" si="8"/>
        <v>67.58999999999999</v>
      </c>
      <c r="K92" s="208" t="s">
        <v>381</v>
      </c>
      <c r="L92" s="208" t="s">
        <v>253</v>
      </c>
      <c r="M92" s="208" t="s">
        <v>660</v>
      </c>
      <c r="N92" s="208" t="s">
        <v>452</v>
      </c>
      <c r="O92" s="209" t="s">
        <v>383</v>
      </c>
      <c r="P92" s="208" t="s">
        <v>384</v>
      </c>
      <c r="Q92" s="208" t="s">
        <v>384</v>
      </c>
      <c r="R92" s="208" t="s">
        <v>126</v>
      </c>
      <c r="S92" s="209" t="s">
        <v>127</v>
      </c>
      <c r="T92" s="208" t="s">
        <v>521</v>
      </c>
      <c r="U92" s="208">
        <v>4210</v>
      </c>
      <c r="V92" s="208">
        <v>1657</v>
      </c>
      <c r="W92" s="208">
        <v>99</v>
      </c>
      <c r="X92" s="208">
        <v>2023</v>
      </c>
      <c r="Y92" s="208">
        <v>56</v>
      </c>
      <c r="Z92" s="208">
        <v>0</v>
      </c>
      <c r="AA92" s="208" t="s">
        <v>470</v>
      </c>
      <c r="AB92" s="208" t="s">
        <v>661</v>
      </c>
      <c r="AC92" s="208" t="s">
        <v>151</v>
      </c>
      <c r="AD92" s="214" t="s">
        <v>662</v>
      </c>
      <c r="AE92" s="214" t="s">
        <v>473</v>
      </c>
      <c r="AF92" s="214">
        <f t="shared" si="9"/>
        <v>-26</v>
      </c>
      <c r="AG92" s="212">
        <f t="shared" si="10"/>
        <v>67.58999999999999</v>
      </c>
      <c r="AH92" s="213">
        <f t="shared" si="11"/>
        <v>-1757.3399999999997</v>
      </c>
      <c r="AI92" s="214" t="s">
        <v>133</v>
      </c>
    </row>
    <row r="93" spans="1:35" ht="15">
      <c r="A93" s="208">
        <v>2023</v>
      </c>
      <c r="B93" s="208">
        <v>242</v>
      </c>
      <c r="C93" s="208" t="s">
        <v>470</v>
      </c>
      <c r="D93" s="209" t="s">
        <v>663</v>
      </c>
      <c r="E93" s="208" t="s">
        <v>472</v>
      </c>
      <c r="F93" s="209" t="s">
        <v>664</v>
      </c>
      <c r="G93" s="210">
        <v>750</v>
      </c>
      <c r="H93" s="210">
        <v>165</v>
      </c>
      <c r="I93" s="208" t="s">
        <v>133</v>
      </c>
      <c r="J93" s="210">
        <f t="shared" si="8"/>
        <v>750</v>
      </c>
      <c r="K93" s="208" t="s">
        <v>665</v>
      </c>
      <c r="L93" s="208" t="s">
        <v>253</v>
      </c>
      <c r="M93" s="208" t="s">
        <v>666</v>
      </c>
      <c r="N93" s="208" t="s">
        <v>452</v>
      </c>
      <c r="O93" s="209" t="s">
        <v>479</v>
      </c>
      <c r="P93" s="208" t="s">
        <v>667</v>
      </c>
      <c r="Q93" s="208" t="s">
        <v>667</v>
      </c>
      <c r="R93" s="208" t="s">
        <v>267</v>
      </c>
      <c r="S93" s="209" t="s">
        <v>268</v>
      </c>
      <c r="T93" s="208" t="s">
        <v>206</v>
      </c>
      <c r="U93" s="208">
        <v>140</v>
      </c>
      <c r="V93" s="208">
        <v>1040</v>
      </c>
      <c r="W93" s="208">
        <v>99</v>
      </c>
      <c r="X93" s="208">
        <v>2023</v>
      </c>
      <c r="Y93" s="208">
        <v>82</v>
      </c>
      <c r="Z93" s="208">
        <v>0</v>
      </c>
      <c r="AA93" s="208" t="s">
        <v>470</v>
      </c>
      <c r="AB93" s="208" t="s">
        <v>668</v>
      </c>
      <c r="AC93" s="208" t="s">
        <v>470</v>
      </c>
      <c r="AD93" s="214" t="s">
        <v>669</v>
      </c>
      <c r="AE93" s="214" t="s">
        <v>628</v>
      </c>
      <c r="AF93" s="214">
        <f t="shared" si="9"/>
        <v>-16</v>
      </c>
      <c r="AG93" s="212">
        <f t="shared" si="10"/>
        <v>750</v>
      </c>
      <c r="AH93" s="213">
        <f t="shared" si="11"/>
        <v>-12000</v>
      </c>
      <c r="AI93" s="214" t="s">
        <v>133</v>
      </c>
    </row>
    <row r="94" spans="1:35" ht="15">
      <c r="A94" s="208">
        <v>2023</v>
      </c>
      <c r="B94" s="208">
        <v>243</v>
      </c>
      <c r="C94" s="208" t="s">
        <v>151</v>
      </c>
      <c r="D94" s="209" t="s">
        <v>375</v>
      </c>
      <c r="E94" s="208" t="s">
        <v>372</v>
      </c>
      <c r="F94" s="209" t="s">
        <v>670</v>
      </c>
      <c r="G94" s="210">
        <v>-1051.76</v>
      </c>
      <c r="H94" s="210">
        <v>-189.66</v>
      </c>
      <c r="I94" s="208" t="s">
        <v>119</v>
      </c>
      <c r="J94" s="210">
        <f t="shared" si="8"/>
        <v>-862.1</v>
      </c>
      <c r="K94" s="208" t="s">
        <v>145</v>
      </c>
      <c r="L94" s="208" t="s">
        <v>253</v>
      </c>
      <c r="M94" s="208" t="s">
        <v>671</v>
      </c>
      <c r="N94" s="208" t="s">
        <v>464</v>
      </c>
      <c r="O94" s="209" t="s">
        <v>148</v>
      </c>
      <c r="P94" s="208" t="s">
        <v>149</v>
      </c>
      <c r="Q94" s="208" t="s">
        <v>149</v>
      </c>
      <c r="R94" s="208" t="s">
        <v>126</v>
      </c>
      <c r="S94" s="209" t="s">
        <v>127</v>
      </c>
      <c r="T94" s="208" t="s">
        <v>150</v>
      </c>
      <c r="U94" s="208">
        <v>3550</v>
      </c>
      <c r="V94" s="208">
        <v>1760</v>
      </c>
      <c r="W94" s="208">
        <v>99</v>
      </c>
      <c r="X94" s="208">
        <v>2022</v>
      </c>
      <c r="Y94" s="208">
        <v>93</v>
      </c>
      <c r="Z94" s="208">
        <v>0</v>
      </c>
      <c r="AA94" s="208" t="s">
        <v>151</v>
      </c>
      <c r="AB94" s="208" t="s">
        <v>672</v>
      </c>
      <c r="AC94" s="208" t="s">
        <v>153</v>
      </c>
      <c r="AD94" s="214" t="s">
        <v>633</v>
      </c>
      <c r="AE94" s="214" t="s">
        <v>628</v>
      </c>
      <c r="AF94" s="214">
        <f t="shared" si="9"/>
        <v>-10</v>
      </c>
      <c r="AG94" s="212">
        <f t="shared" si="10"/>
        <v>-862.1</v>
      </c>
      <c r="AH94" s="213">
        <f t="shared" si="11"/>
        <v>8621</v>
      </c>
      <c r="AI94" s="214" t="s">
        <v>133</v>
      </c>
    </row>
    <row r="95" spans="1:35" ht="15">
      <c r="A95" s="208">
        <v>2023</v>
      </c>
      <c r="B95" s="208">
        <v>244</v>
      </c>
      <c r="C95" s="208" t="s">
        <v>151</v>
      </c>
      <c r="D95" s="209" t="s">
        <v>673</v>
      </c>
      <c r="E95" s="208" t="s">
        <v>372</v>
      </c>
      <c r="F95" s="209" t="s">
        <v>674</v>
      </c>
      <c r="G95" s="210">
        <v>-1168.39</v>
      </c>
      <c r="H95" s="210">
        <v>-210.69</v>
      </c>
      <c r="I95" s="208" t="s">
        <v>119</v>
      </c>
      <c r="J95" s="210">
        <f t="shared" si="8"/>
        <v>-957.7</v>
      </c>
      <c r="K95" s="208" t="s">
        <v>145</v>
      </c>
      <c r="L95" s="208" t="s">
        <v>253</v>
      </c>
      <c r="M95" s="208" t="s">
        <v>675</v>
      </c>
      <c r="N95" s="208" t="s">
        <v>464</v>
      </c>
      <c r="O95" s="209" t="s">
        <v>148</v>
      </c>
      <c r="P95" s="208" t="s">
        <v>149</v>
      </c>
      <c r="Q95" s="208" t="s">
        <v>149</v>
      </c>
      <c r="R95" s="208" t="s">
        <v>126</v>
      </c>
      <c r="S95" s="209" t="s">
        <v>127</v>
      </c>
      <c r="T95" s="208" t="s">
        <v>150</v>
      </c>
      <c r="U95" s="208">
        <v>3550</v>
      </c>
      <c r="V95" s="208">
        <v>1760</v>
      </c>
      <c r="W95" s="208">
        <v>99</v>
      </c>
      <c r="X95" s="208">
        <v>2022</v>
      </c>
      <c r="Y95" s="208">
        <v>93</v>
      </c>
      <c r="Z95" s="208">
        <v>0</v>
      </c>
      <c r="AA95" s="208" t="s">
        <v>151</v>
      </c>
      <c r="AB95" s="208" t="s">
        <v>672</v>
      </c>
      <c r="AC95" s="208" t="s">
        <v>153</v>
      </c>
      <c r="AD95" s="214" t="s">
        <v>633</v>
      </c>
      <c r="AE95" s="214" t="s">
        <v>628</v>
      </c>
      <c r="AF95" s="214">
        <f t="shared" si="9"/>
        <v>-10</v>
      </c>
      <c r="AG95" s="212">
        <f t="shared" si="10"/>
        <v>-957.7</v>
      </c>
      <c r="AH95" s="213">
        <f t="shared" si="11"/>
        <v>9577</v>
      </c>
      <c r="AI95" s="214" t="s">
        <v>133</v>
      </c>
    </row>
    <row r="96" spans="1:35" ht="15">
      <c r="A96" s="208">
        <v>2023</v>
      </c>
      <c r="B96" s="208">
        <v>245</v>
      </c>
      <c r="C96" s="208" t="s">
        <v>151</v>
      </c>
      <c r="D96" s="209" t="s">
        <v>676</v>
      </c>
      <c r="E96" s="208" t="s">
        <v>372</v>
      </c>
      <c r="F96" s="209" t="s">
        <v>677</v>
      </c>
      <c r="G96" s="210">
        <v>-1005.06</v>
      </c>
      <c r="H96" s="210">
        <v>-181.24</v>
      </c>
      <c r="I96" s="208" t="s">
        <v>119</v>
      </c>
      <c r="J96" s="210">
        <f t="shared" si="8"/>
        <v>-823.8199999999999</v>
      </c>
      <c r="K96" s="208" t="s">
        <v>145</v>
      </c>
      <c r="L96" s="208" t="s">
        <v>253</v>
      </c>
      <c r="M96" s="208" t="s">
        <v>678</v>
      </c>
      <c r="N96" s="208" t="s">
        <v>464</v>
      </c>
      <c r="O96" s="209" t="s">
        <v>148</v>
      </c>
      <c r="P96" s="208" t="s">
        <v>149</v>
      </c>
      <c r="Q96" s="208" t="s">
        <v>149</v>
      </c>
      <c r="R96" s="208" t="s">
        <v>126</v>
      </c>
      <c r="S96" s="209" t="s">
        <v>127</v>
      </c>
      <c r="T96" s="208" t="s">
        <v>150</v>
      </c>
      <c r="U96" s="208">
        <v>3550</v>
      </c>
      <c r="V96" s="208">
        <v>1760</v>
      </c>
      <c r="W96" s="208">
        <v>99</v>
      </c>
      <c r="X96" s="208">
        <v>2022</v>
      </c>
      <c r="Y96" s="208">
        <v>93</v>
      </c>
      <c r="Z96" s="208">
        <v>0</v>
      </c>
      <c r="AA96" s="208" t="s">
        <v>151</v>
      </c>
      <c r="AB96" s="208" t="s">
        <v>672</v>
      </c>
      <c r="AC96" s="208" t="s">
        <v>153</v>
      </c>
      <c r="AD96" s="214" t="s">
        <v>633</v>
      </c>
      <c r="AE96" s="214" t="s">
        <v>628</v>
      </c>
      <c r="AF96" s="214">
        <f t="shared" si="9"/>
        <v>-10</v>
      </c>
      <c r="AG96" s="212">
        <f t="shared" si="10"/>
        <v>-823.8199999999999</v>
      </c>
      <c r="AH96" s="213">
        <f t="shared" si="11"/>
        <v>8238.199999999999</v>
      </c>
      <c r="AI96" s="214" t="s">
        <v>133</v>
      </c>
    </row>
    <row r="97" spans="1:35" ht="15">
      <c r="A97" s="208">
        <v>2023</v>
      </c>
      <c r="B97" s="208">
        <v>246</v>
      </c>
      <c r="C97" s="208" t="s">
        <v>151</v>
      </c>
      <c r="D97" s="209" t="s">
        <v>679</v>
      </c>
      <c r="E97" s="208" t="s">
        <v>372</v>
      </c>
      <c r="F97" s="209" t="s">
        <v>680</v>
      </c>
      <c r="G97" s="210">
        <v>-1100.82</v>
      </c>
      <c r="H97" s="210">
        <v>-198.51</v>
      </c>
      <c r="I97" s="208" t="s">
        <v>119</v>
      </c>
      <c r="J97" s="210">
        <f t="shared" si="8"/>
        <v>-902.31</v>
      </c>
      <c r="K97" s="208" t="s">
        <v>145</v>
      </c>
      <c r="L97" s="208" t="s">
        <v>253</v>
      </c>
      <c r="M97" s="208" t="s">
        <v>681</v>
      </c>
      <c r="N97" s="208" t="s">
        <v>464</v>
      </c>
      <c r="O97" s="209" t="s">
        <v>148</v>
      </c>
      <c r="P97" s="208" t="s">
        <v>149</v>
      </c>
      <c r="Q97" s="208" t="s">
        <v>149</v>
      </c>
      <c r="R97" s="208" t="s">
        <v>126</v>
      </c>
      <c r="S97" s="209" t="s">
        <v>127</v>
      </c>
      <c r="T97" s="208" t="s">
        <v>150</v>
      </c>
      <c r="U97" s="208">
        <v>3550</v>
      </c>
      <c r="V97" s="208">
        <v>1760</v>
      </c>
      <c r="W97" s="208">
        <v>99</v>
      </c>
      <c r="X97" s="208">
        <v>2022</v>
      </c>
      <c r="Y97" s="208">
        <v>93</v>
      </c>
      <c r="Z97" s="208">
        <v>0</v>
      </c>
      <c r="AA97" s="208" t="s">
        <v>151</v>
      </c>
      <c r="AB97" s="208" t="s">
        <v>672</v>
      </c>
      <c r="AC97" s="208" t="s">
        <v>153</v>
      </c>
      <c r="AD97" s="214" t="s">
        <v>633</v>
      </c>
      <c r="AE97" s="214" t="s">
        <v>628</v>
      </c>
      <c r="AF97" s="214">
        <f t="shared" si="9"/>
        <v>-10</v>
      </c>
      <c r="AG97" s="212">
        <f t="shared" si="10"/>
        <v>-902.31</v>
      </c>
      <c r="AH97" s="213">
        <f t="shared" si="11"/>
        <v>9023.099999999999</v>
      </c>
      <c r="AI97" s="214" t="s">
        <v>133</v>
      </c>
    </row>
    <row r="98" spans="1:35" ht="15">
      <c r="A98" s="208">
        <v>2023</v>
      </c>
      <c r="B98" s="208">
        <v>247</v>
      </c>
      <c r="C98" s="208" t="s">
        <v>151</v>
      </c>
      <c r="D98" s="209" t="s">
        <v>682</v>
      </c>
      <c r="E98" s="208" t="s">
        <v>372</v>
      </c>
      <c r="F98" s="209" t="s">
        <v>677</v>
      </c>
      <c r="G98" s="210">
        <v>-984.36</v>
      </c>
      <c r="H98" s="210">
        <v>-177.51</v>
      </c>
      <c r="I98" s="208" t="s">
        <v>119</v>
      </c>
      <c r="J98" s="210">
        <f t="shared" si="8"/>
        <v>-806.85</v>
      </c>
      <c r="K98" s="208" t="s">
        <v>145</v>
      </c>
      <c r="L98" s="208" t="s">
        <v>253</v>
      </c>
      <c r="M98" s="208" t="s">
        <v>683</v>
      </c>
      <c r="N98" s="208" t="s">
        <v>464</v>
      </c>
      <c r="O98" s="209" t="s">
        <v>148</v>
      </c>
      <c r="P98" s="208" t="s">
        <v>149</v>
      </c>
      <c r="Q98" s="208" t="s">
        <v>149</v>
      </c>
      <c r="R98" s="208" t="s">
        <v>126</v>
      </c>
      <c r="S98" s="209" t="s">
        <v>127</v>
      </c>
      <c r="T98" s="208" t="s">
        <v>150</v>
      </c>
      <c r="U98" s="208">
        <v>3550</v>
      </c>
      <c r="V98" s="208">
        <v>1760</v>
      </c>
      <c r="W98" s="208">
        <v>99</v>
      </c>
      <c r="X98" s="208">
        <v>2022</v>
      </c>
      <c r="Y98" s="208">
        <v>93</v>
      </c>
      <c r="Z98" s="208">
        <v>0</v>
      </c>
      <c r="AA98" s="208" t="s">
        <v>151</v>
      </c>
      <c r="AB98" s="208" t="s">
        <v>672</v>
      </c>
      <c r="AC98" s="208" t="s">
        <v>153</v>
      </c>
      <c r="AD98" s="214" t="s">
        <v>633</v>
      </c>
      <c r="AE98" s="214" t="s">
        <v>628</v>
      </c>
      <c r="AF98" s="214">
        <f t="shared" si="9"/>
        <v>-10</v>
      </c>
      <c r="AG98" s="212">
        <f t="shared" si="10"/>
        <v>-806.85</v>
      </c>
      <c r="AH98" s="213">
        <f t="shared" si="11"/>
        <v>8068.5</v>
      </c>
      <c r="AI98" s="214" t="s">
        <v>133</v>
      </c>
    </row>
    <row r="99" spans="1:35" ht="15">
      <c r="A99" s="208">
        <v>2023</v>
      </c>
      <c r="B99" s="208">
        <v>248</v>
      </c>
      <c r="C99" s="208" t="s">
        <v>151</v>
      </c>
      <c r="D99" s="209" t="s">
        <v>529</v>
      </c>
      <c r="E99" s="208" t="s">
        <v>372</v>
      </c>
      <c r="F99" s="209" t="s">
        <v>684</v>
      </c>
      <c r="G99" s="210">
        <v>5920.39</v>
      </c>
      <c r="H99" s="210">
        <v>1067.61</v>
      </c>
      <c r="I99" s="208" t="s">
        <v>119</v>
      </c>
      <c r="J99" s="210">
        <f t="shared" si="8"/>
        <v>4852.780000000001</v>
      </c>
      <c r="K99" s="208" t="s">
        <v>145</v>
      </c>
      <c r="L99" s="208" t="s">
        <v>253</v>
      </c>
      <c r="M99" s="208" t="s">
        <v>685</v>
      </c>
      <c r="N99" s="208" t="s">
        <v>563</v>
      </c>
      <c r="O99" s="209" t="s">
        <v>148</v>
      </c>
      <c r="P99" s="208" t="s">
        <v>149</v>
      </c>
      <c r="Q99" s="208" t="s">
        <v>149</v>
      </c>
      <c r="R99" s="208" t="s">
        <v>126</v>
      </c>
      <c r="S99" s="209" t="s">
        <v>127</v>
      </c>
      <c r="T99" s="208" t="s">
        <v>150</v>
      </c>
      <c r="U99" s="208">
        <v>3550</v>
      </c>
      <c r="V99" s="208">
        <v>1760</v>
      </c>
      <c r="W99" s="208">
        <v>99</v>
      </c>
      <c r="X99" s="208">
        <v>2022</v>
      </c>
      <c r="Y99" s="208">
        <v>93</v>
      </c>
      <c r="Z99" s="208">
        <v>0</v>
      </c>
      <c r="AA99" s="208" t="s">
        <v>151</v>
      </c>
      <c r="AB99" s="208" t="s">
        <v>672</v>
      </c>
      <c r="AC99" s="208" t="s">
        <v>153</v>
      </c>
      <c r="AD99" s="214" t="s">
        <v>638</v>
      </c>
      <c r="AE99" s="214" t="s">
        <v>628</v>
      </c>
      <c r="AF99" s="214">
        <f t="shared" si="9"/>
        <v>-11</v>
      </c>
      <c r="AG99" s="212">
        <f t="shared" si="10"/>
        <v>4852.780000000001</v>
      </c>
      <c r="AH99" s="213">
        <f t="shared" si="11"/>
        <v>-53380.58000000001</v>
      </c>
      <c r="AI99" s="214" t="s">
        <v>133</v>
      </c>
    </row>
    <row r="100" spans="1:35" ht="15">
      <c r="A100" s="208">
        <v>2023</v>
      </c>
      <c r="B100" s="208">
        <v>249</v>
      </c>
      <c r="C100" s="208" t="s">
        <v>151</v>
      </c>
      <c r="D100" s="209" t="s">
        <v>490</v>
      </c>
      <c r="E100" s="208" t="s">
        <v>372</v>
      </c>
      <c r="F100" s="209" t="s">
        <v>686</v>
      </c>
      <c r="G100" s="210">
        <v>1217.04</v>
      </c>
      <c r="H100" s="210">
        <v>219.47</v>
      </c>
      <c r="I100" s="208" t="s">
        <v>119</v>
      </c>
      <c r="J100" s="210">
        <f t="shared" si="8"/>
        <v>997.5699999999999</v>
      </c>
      <c r="K100" s="208" t="s">
        <v>145</v>
      </c>
      <c r="L100" s="208" t="s">
        <v>253</v>
      </c>
      <c r="M100" s="208" t="s">
        <v>687</v>
      </c>
      <c r="N100" s="208" t="s">
        <v>562</v>
      </c>
      <c r="O100" s="209" t="s">
        <v>148</v>
      </c>
      <c r="P100" s="208" t="s">
        <v>149</v>
      </c>
      <c r="Q100" s="208" t="s">
        <v>149</v>
      </c>
      <c r="R100" s="208" t="s">
        <v>126</v>
      </c>
      <c r="S100" s="209" t="s">
        <v>127</v>
      </c>
      <c r="T100" s="208" t="s">
        <v>150</v>
      </c>
      <c r="U100" s="208">
        <v>3550</v>
      </c>
      <c r="V100" s="208">
        <v>1760</v>
      </c>
      <c r="W100" s="208">
        <v>99</v>
      </c>
      <c r="X100" s="208">
        <v>2023</v>
      </c>
      <c r="Y100" s="208">
        <v>10093</v>
      </c>
      <c r="Z100" s="208">
        <v>0</v>
      </c>
      <c r="AA100" s="208" t="s">
        <v>534</v>
      </c>
      <c r="AB100" s="208" t="s">
        <v>688</v>
      </c>
      <c r="AC100" s="208" t="s">
        <v>155</v>
      </c>
      <c r="AD100" s="214" t="s">
        <v>638</v>
      </c>
      <c r="AE100" s="214" t="s">
        <v>195</v>
      </c>
      <c r="AF100" s="214">
        <f t="shared" si="9"/>
        <v>-9</v>
      </c>
      <c r="AG100" s="212">
        <f t="shared" si="10"/>
        <v>997.5699999999999</v>
      </c>
      <c r="AH100" s="213">
        <f t="shared" si="11"/>
        <v>-8978.13</v>
      </c>
      <c r="AI100" s="214" t="s">
        <v>133</v>
      </c>
    </row>
    <row r="101" spans="1:35" ht="15">
      <c r="A101" s="208">
        <v>2023</v>
      </c>
      <c r="B101" s="208">
        <v>254</v>
      </c>
      <c r="C101" s="208" t="s">
        <v>153</v>
      </c>
      <c r="D101" s="209" t="s">
        <v>689</v>
      </c>
      <c r="E101" s="208" t="s">
        <v>372</v>
      </c>
      <c r="F101" s="209" t="s">
        <v>690</v>
      </c>
      <c r="G101" s="210">
        <v>72</v>
      </c>
      <c r="H101" s="210">
        <v>6.55</v>
      </c>
      <c r="I101" s="208" t="s">
        <v>119</v>
      </c>
      <c r="J101" s="210">
        <f t="shared" si="8"/>
        <v>65.45</v>
      </c>
      <c r="K101" s="208" t="s">
        <v>691</v>
      </c>
      <c r="L101" s="208" t="s">
        <v>253</v>
      </c>
      <c r="M101" s="208" t="s">
        <v>692</v>
      </c>
      <c r="N101" s="208" t="s">
        <v>452</v>
      </c>
      <c r="O101" s="209" t="s">
        <v>693</v>
      </c>
      <c r="P101" s="208" t="s">
        <v>694</v>
      </c>
      <c r="Q101" s="208" t="s">
        <v>694</v>
      </c>
      <c r="R101" s="208" t="s">
        <v>126</v>
      </c>
      <c r="S101" s="209" t="s">
        <v>127</v>
      </c>
      <c r="T101" s="208" t="s">
        <v>695</v>
      </c>
      <c r="U101" s="208">
        <v>4200</v>
      </c>
      <c r="V101" s="208">
        <v>1656</v>
      </c>
      <c r="W101" s="208">
        <v>99</v>
      </c>
      <c r="X101" s="208">
        <v>2023</v>
      </c>
      <c r="Y101" s="208">
        <v>162</v>
      </c>
      <c r="Z101" s="208">
        <v>0</v>
      </c>
      <c r="AA101" s="208" t="s">
        <v>153</v>
      </c>
      <c r="AB101" s="208" t="s">
        <v>696</v>
      </c>
      <c r="AC101" s="208" t="s">
        <v>155</v>
      </c>
      <c r="AD101" s="214" t="s">
        <v>669</v>
      </c>
      <c r="AE101" s="214" t="s">
        <v>195</v>
      </c>
      <c r="AF101" s="214">
        <f t="shared" si="9"/>
        <v>-14</v>
      </c>
      <c r="AG101" s="212">
        <f t="shared" si="10"/>
        <v>65.45</v>
      </c>
      <c r="AH101" s="213">
        <f t="shared" si="11"/>
        <v>-916.3000000000001</v>
      </c>
      <c r="AI101" s="214" t="s">
        <v>133</v>
      </c>
    </row>
    <row r="102" spans="1:35" ht="15">
      <c r="A102" s="208">
        <v>2023</v>
      </c>
      <c r="B102" s="208">
        <v>263</v>
      </c>
      <c r="C102" s="208" t="s">
        <v>155</v>
      </c>
      <c r="D102" s="209" t="s">
        <v>697</v>
      </c>
      <c r="E102" s="208" t="s">
        <v>472</v>
      </c>
      <c r="F102" s="209"/>
      <c r="G102" s="210">
        <v>11.08</v>
      </c>
      <c r="H102" s="210">
        <v>0.84</v>
      </c>
      <c r="I102" s="208" t="s">
        <v>119</v>
      </c>
      <c r="J102" s="210">
        <f t="shared" si="8"/>
        <v>10.24</v>
      </c>
      <c r="K102" s="208" t="s">
        <v>262</v>
      </c>
      <c r="L102" s="208" t="s">
        <v>253</v>
      </c>
      <c r="M102" s="208" t="s">
        <v>698</v>
      </c>
      <c r="N102" s="208" t="s">
        <v>496</v>
      </c>
      <c r="O102" s="209" t="s">
        <v>265</v>
      </c>
      <c r="P102" s="208" t="s">
        <v>503</v>
      </c>
      <c r="Q102" s="208" t="s">
        <v>266</v>
      </c>
      <c r="R102" s="208" t="s">
        <v>267</v>
      </c>
      <c r="S102" s="209" t="s">
        <v>268</v>
      </c>
      <c r="T102" s="208" t="s">
        <v>269</v>
      </c>
      <c r="U102" s="208">
        <v>360</v>
      </c>
      <c r="V102" s="208">
        <v>1080</v>
      </c>
      <c r="W102" s="208">
        <v>80</v>
      </c>
      <c r="X102" s="208">
        <v>2021</v>
      </c>
      <c r="Y102" s="208">
        <v>130</v>
      </c>
      <c r="Z102" s="208">
        <v>0</v>
      </c>
      <c r="AA102" s="208" t="s">
        <v>155</v>
      </c>
      <c r="AB102" s="208" t="s">
        <v>699</v>
      </c>
      <c r="AC102" s="208" t="s">
        <v>155</v>
      </c>
      <c r="AD102" s="214" t="s">
        <v>700</v>
      </c>
      <c r="AE102" s="214" t="s">
        <v>195</v>
      </c>
      <c r="AF102" s="214">
        <f t="shared" si="9"/>
        <v>-20</v>
      </c>
      <c r="AG102" s="212">
        <f t="shared" si="10"/>
        <v>10.24</v>
      </c>
      <c r="AH102" s="213">
        <f t="shared" si="11"/>
        <v>-204.8</v>
      </c>
      <c r="AI102" s="214" t="s">
        <v>133</v>
      </c>
    </row>
    <row r="103" spans="1:35" ht="15">
      <c r="A103" s="208">
        <v>2023</v>
      </c>
      <c r="B103" s="208">
        <v>265</v>
      </c>
      <c r="C103" s="208" t="s">
        <v>155</v>
      </c>
      <c r="D103" s="209" t="s">
        <v>701</v>
      </c>
      <c r="E103" s="208" t="s">
        <v>592</v>
      </c>
      <c r="F103" s="209" t="s">
        <v>702</v>
      </c>
      <c r="G103" s="210">
        <v>15575.42</v>
      </c>
      <c r="H103" s="210">
        <v>0</v>
      </c>
      <c r="I103" s="208" t="s">
        <v>119</v>
      </c>
      <c r="J103" s="210">
        <f t="shared" si="8"/>
        <v>15575.42</v>
      </c>
      <c r="K103" s="208" t="s">
        <v>703</v>
      </c>
      <c r="L103" s="208" t="s">
        <v>253</v>
      </c>
      <c r="M103" s="208" t="s">
        <v>704</v>
      </c>
      <c r="N103" s="208" t="s">
        <v>592</v>
      </c>
      <c r="O103" s="209" t="s">
        <v>265</v>
      </c>
      <c r="P103" s="208" t="s">
        <v>503</v>
      </c>
      <c r="Q103" s="208" t="s">
        <v>266</v>
      </c>
      <c r="R103" s="208" t="s">
        <v>267</v>
      </c>
      <c r="S103" s="209" t="s">
        <v>268</v>
      </c>
      <c r="T103" s="208" t="s">
        <v>269</v>
      </c>
      <c r="U103" s="208">
        <v>360</v>
      </c>
      <c r="V103" s="208">
        <v>1080</v>
      </c>
      <c r="W103" s="208">
        <v>80</v>
      </c>
      <c r="X103" s="208">
        <v>2023</v>
      </c>
      <c r="Y103" s="208">
        <v>180</v>
      </c>
      <c r="Z103" s="208">
        <v>0</v>
      </c>
      <c r="AA103" s="208" t="s">
        <v>129</v>
      </c>
      <c r="AB103" s="208" t="s">
        <v>705</v>
      </c>
      <c r="AC103" s="208" t="s">
        <v>195</v>
      </c>
      <c r="AD103" s="214" t="s">
        <v>706</v>
      </c>
      <c r="AE103" s="214" t="s">
        <v>272</v>
      </c>
      <c r="AF103" s="214">
        <f t="shared" si="9"/>
        <v>-22</v>
      </c>
      <c r="AG103" s="212">
        <f t="shared" si="10"/>
        <v>15575.42</v>
      </c>
      <c r="AH103" s="213">
        <f t="shared" si="11"/>
        <v>-342659.24</v>
      </c>
      <c r="AI103" s="214" t="s">
        <v>133</v>
      </c>
    </row>
    <row r="104" spans="1:35" ht="15">
      <c r="A104" s="208">
        <v>2023</v>
      </c>
      <c r="B104" s="208">
        <v>265</v>
      </c>
      <c r="C104" s="208" t="s">
        <v>155</v>
      </c>
      <c r="D104" s="209" t="s">
        <v>701</v>
      </c>
      <c r="E104" s="208" t="s">
        <v>592</v>
      </c>
      <c r="F104" s="209" t="s">
        <v>702</v>
      </c>
      <c r="G104" s="210">
        <v>3426.59</v>
      </c>
      <c r="H104" s="210">
        <v>3426.59</v>
      </c>
      <c r="I104" s="208" t="s">
        <v>119</v>
      </c>
      <c r="J104" s="210">
        <f>IF(I104="SI",G104-H104,G104)</f>
        <v>0</v>
      </c>
      <c r="K104" s="208" t="s">
        <v>703</v>
      </c>
      <c r="L104" s="208" t="s">
        <v>253</v>
      </c>
      <c r="M104" s="208" t="s">
        <v>704</v>
      </c>
      <c r="N104" s="208" t="s">
        <v>592</v>
      </c>
      <c r="O104" s="209" t="s">
        <v>265</v>
      </c>
      <c r="P104" s="208" t="s">
        <v>503</v>
      </c>
      <c r="Q104" s="208" t="s">
        <v>266</v>
      </c>
      <c r="R104" s="208" t="s">
        <v>267</v>
      </c>
      <c r="S104" s="209" t="s">
        <v>268</v>
      </c>
      <c r="T104" s="208" t="s">
        <v>269</v>
      </c>
      <c r="U104" s="208">
        <v>360</v>
      </c>
      <c r="V104" s="208">
        <v>1080</v>
      </c>
      <c r="W104" s="208">
        <v>80</v>
      </c>
      <c r="X104" s="208">
        <v>2023</v>
      </c>
      <c r="Y104" s="208">
        <v>180</v>
      </c>
      <c r="Z104" s="208">
        <v>0</v>
      </c>
      <c r="AA104" s="208" t="s">
        <v>129</v>
      </c>
      <c r="AB104" s="208" t="s">
        <v>707</v>
      </c>
      <c r="AC104" s="208" t="s">
        <v>195</v>
      </c>
      <c r="AD104" s="214" t="s">
        <v>706</v>
      </c>
      <c r="AE104" s="214" t="s">
        <v>272</v>
      </c>
      <c r="AF104" s="214">
        <f>AE104-AD104</f>
        <v>-22</v>
      </c>
      <c r="AG104" s="212">
        <f t="shared" si="10"/>
        <v>0</v>
      </c>
      <c r="AH104" s="213">
        <f>AG104*AF104</f>
        <v>0</v>
      </c>
      <c r="AI104" s="214" t="s">
        <v>133</v>
      </c>
    </row>
    <row r="105" spans="1:35" ht="15">
      <c r="A105" s="208">
        <v>2023</v>
      </c>
      <c r="B105" s="208">
        <v>266</v>
      </c>
      <c r="C105" s="208" t="s">
        <v>155</v>
      </c>
      <c r="D105" s="209" t="s">
        <v>708</v>
      </c>
      <c r="E105" s="208" t="s">
        <v>592</v>
      </c>
      <c r="F105" s="209" t="s">
        <v>709</v>
      </c>
      <c r="G105" s="210">
        <v>5338.98</v>
      </c>
      <c r="H105" s="210">
        <v>0</v>
      </c>
      <c r="I105" s="208" t="s">
        <v>119</v>
      </c>
      <c r="J105" s="210">
        <f>IF(I105="SI",G105-H105,G105)</f>
        <v>5338.98</v>
      </c>
      <c r="K105" s="208" t="s">
        <v>710</v>
      </c>
      <c r="L105" s="208" t="s">
        <v>253</v>
      </c>
      <c r="M105" s="208" t="s">
        <v>711</v>
      </c>
      <c r="N105" s="208" t="s">
        <v>592</v>
      </c>
      <c r="O105" s="209" t="s">
        <v>265</v>
      </c>
      <c r="P105" s="208" t="s">
        <v>503</v>
      </c>
      <c r="Q105" s="208" t="s">
        <v>266</v>
      </c>
      <c r="R105" s="208" t="s">
        <v>267</v>
      </c>
      <c r="S105" s="209" t="s">
        <v>268</v>
      </c>
      <c r="T105" s="208" t="s">
        <v>269</v>
      </c>
      <c r="U105" s="208">
        <v>360</v>
      </c>
      <c r="V105" s="208">
        <v>1080</v>
      </c>
      <c r="W105" s="208">
        <v>80</v>
      </c>
      <c r="X105" s="208">
        <v>2022</v>
      </c>
      <c r="Y105" s="208">
        <v>405</v>
      </c>
      <c r="Z105" s="208">
        <v>0</v>
      </c>
      <c r="AA105" s="208" t="s">
        <v>129</v>
      </c>
      <c r="AB105" s="208" t="s">
        <v>712</v>
      </c>
      <c r="AC105" s="208" t="s">
        <v>195</v>
      </c>
      <c r="AD105" s="214" t="s">
        <v>706</v>
      </c>
      <c r="AE105" s="214" t="s">
        <v>272</v>
      </c>
      <c r="AF105" s="214">
        <f>AE105-AD105</f>
        <v>-22</v>
      </c>
      <c r="AG105" s="212">
        <f t="shared" si="10"/>
        <v>5338.98</v>
      </c>
      <c r="AH105" s="213">
        <f>AG105*AF105</f>
        <v>-117457.56</v>
      </c>
      <c r="AI105" s="214" t="s">
        <v>133</v>
      </c>
    </row>
    <row r="106" spans="1:35" ht="15">
      <c r="A106" s="208">
        <v>2023</v>
      </c>
      <c r="B106" s="208">
        <v>266</v>
      </c>
      <c r="C106" s="208" t="s">
        <v>155</v>
      </c>
      <c r="D106" s="209" t="s">
        <v>708</v>
      </c>
      <c r="E106" s="208" t="s">
        <v>592</v>
      </c>
      <c r="F106" s="209" t="s">
        <v>709</v>
      </c>
      <c r="G106" s="210">
        <v>1124.24</v>
      </c>
      <c r="H106" s="210">
        <v>1124.24</v>
      </c>
      <c r="I106" s="208" t="s">
        <v>119</v>
      </c>
      <c r="J106" s="210">
        <f>IF(I106="SI",G106-H106,G106)</f>
        <v>0</v>
      </c>
      <c r="K106" s="208" t="s">
        <v>710</v>
      </c>
      <c r="L106" s="208" t="s">
        <v>253</v>
      </c>
      <c r="M106" s="208" t="s">
        <v>711</v>
      </c>
      <c r="N106" s="208" t="s">
        <v>592</v>
      </c>
      <c r="O106" s="209" t="s">
        <v>265</v>
      </c>
      <c r="P106" s="208" t="s">
        <v>503</v>
      </c>
      <c r="Q106" s="208" t="s">
        <v>266</v>
      </c>
      <c r="R106" s="208" t="s">
        <v>267</v>
      </c>
      <c r="S106" s="209" t="s">
        <v>268</v>
      </c>
      <c r="T106" s="208" t="s">
        <v>269</v>
      </c>
      <c r="U106" s="208">
        <v>360</v>
      </c>
      <c r="V106" s="208">
        <v>1080</v>
      </c>
      <c r="W106" s="208">
        <v>80</v>
      </c>
      <c r="X106" s="208">
        <v>2022</v>
      </c>
      <c r="Y106" s="208">
        <v>405</v>
      </c>
      <c r="Z106" s="208">
        <v>0</v>
      </c>
      <c r="AA106" s="208" t="s">
        <v>129</v>
      </c>
      <c r="AB106" s="208" t="s">
        <v>713</v>
      </c>
      <c r="AC106" s="208" t="s">
        <v>195</v>
      </c>
      <c r="AD106" s="214" t="s">
        <v>706</v>
      </c>
      <c r="AE106" s="214" t="s">
        <v>272</v>
      </c>
      <c r="AF106" s="214">
        <f>AE106-AD106</f>
        <v>-22</v>
      </c>
      <c r="AG106" s="212">
        <f t="shared" si="10"/>
        <v>0</v>
      </c>
      <c r="AH106" s="213">
        <f>AG106*AF106</f>
        <v>0</v>
      </c>
      <c r="AI106" s="214" t="s">
        <v>133</v>
      </c>
    </row>
    <row r="107" spans="3:35" ht="15">
      <c r="C107" s="107"/>
      <c r="D107" s="107"/>
      <c r="E107" s="107"/>
      <c r="F107" s="107"/>
      <c r="G107" s="107"/>
      <c r="H107" s="107"/>
      <c r="I107" s="107"/>
      <c r="J107" s="107"/>
      <c r="N107" s="107"/>
      <c r="O107" s="107"/>
      <c r="P107" s="107"/>
      <c r="Q107" s="107"/>
      <c r="S107" s="107"/>
      <c r="AC107" s="107"/>
      <c r="AD107" s="215"/>
      <c r="AE107" s="215"/>
      <c r="AF107" s="215"/>
      <c r="AG107" s="215"/>
      <c r="AH107" s="215"/>
      <c r="AI107" s="215"/>
    </row>
    <row r="108" spans="3:35" ht="15">
      <c r="C108" s="107"/>
      <c r="D108" s="107"/>
      <c r="E108" s="107"/>
      <c r="F108" s="107"/>
      <c r="G108" s="107"/>
      <c r="H108" s="107"/>
      <c r="I108" s="107"/>
      <c r="J108" s="107"/>
      <c r="N108" s="107"/>
      <c r="O108" s="107"/>
      <c r="P108" s="107"/>
      <c r="Q108" s="107"/>
      <c r="S108" s="107"/>
      <c r="AC108" s="107"/>
      <c r="AD108" s="215"/>
      <c r="AE108" s="215"/>
      <c r="AF108" s="216" t="s">
        <v>714</v>
      </c>
      <c r="AG108" s="217">
        <f>SUM(AG8:AG106)</f>
        <v>212827.30000000002</v>
      </c>
      <c r="AH108" s="217">
        <f>SUM(AH8:AH106)</f>
        <v>-1373699.3699999999</v>
      </c>
      <c r="AI108" s="215"/>
    </row>
    <row r="109" spans="3:34" ht="15">
      <c r="C109" s="107"/>
      <c r="D109" s="107"/>
      <c r="E109" s="107"/>
      <c r="F109" s="107"/>
      <c r="G109" s="107"/>
      <c r="H109" s="107"/>
      <c r="I109" s="107"/>
      <c r="J109" s="107"/>
      <c r="N109" s="107"/>
      <c r="O109" s="107"/>
      <c r="P109" s="107"/>
      <c r="Q109" s="107"/>
      <c r="S109" s="107"/>
      <c r="AC109" s="107"/>
      <c r="AD109" s="107"/>
      <c r="AE109" s="107"/>
      <c r="AF109" s="216" t="s">
        <v>715</v>
      </c>
      <c r="AG109" s="118"/>
      <c r="AH109" s="217">
        <f>IF(AG108&lt;&gt;0,AH108/AG108,0)</f>
        <v>-6.454526134570141</v>
      </c>
    </row>
    <row r="110" spans="3:34" ht="15">
      <c r="C110" s="107"/>
      <c r="D110" s="107"/>
      <c r="E110" s="107"/>
      <c r="F110" s="107"/>
      <c r="G110" s="107"/>
      <c r="H110" s="107"/>
      <c r="I110" s="107"/>
      <c r="J110" s="107"/>
      <c r="N110" s="107"/>
      <c r="O110" s="107"/>
      <c r="P110" s="107"/>
      <c r="Q110" s="107"/>
      <c r="S110" s="107"/>
      <c r="AC110" s="107"/>
      <c r="AD110" s="107"/>
      <c r="AE110" s="107"/>
      <c r="AG110" s="118"/>
      <c r="AH110" s="118"/>
    </row>
    <row r="111" spans="3:34" ht="15">
      <c r="C111" s="107"/>
      <c r="D111" s="107"/>
      <c r="E111" s="107"/>
      <c r="F111" s="107"/>
      <c r="G111" s="107"/>
      <c r="H111" s="107"/>
      <c r="I111" s="107"/>
      <c r="J111" s="107"/>
      <c r="N111" s="107"/>
      <c r="O111" s="107"/>
      <c r="P111" s="107"/>
      <c r="Q111" s="107"/>
      <c r="S111" s="107"/>
      <c r="AC111" s="107"/>
      <c r="AD111" s="107"/>
      <c r="AE111" s="107"/>
      <c r="AF111" s="107"/>
      <c r="AG111" s="107"/>
      <c r="AH111" s="118"/>
    </row>
    <row r="112" spans="3:34" ht="15">
      <c r="C112" s="107"/>
      <c r="D112" s="107"/>
      <c r="E112" s="107"/>
      <c r="F112" s="107"/>
      <c r="G112" s="107"/>
      <c r="H112" s="107"/>
      <c r="I112" s="107"/>
      <c r="J112" s="107"/>
      <c r="N112" s="107"/>
      <c r="O112" s="107"/>
      <c r="P112" s="107"/>
      <c r="Q112" s="107"/>
      <c r="S112" s="107"/>
      <c r="AC112" s="107"/>
      <c r="AD112" s="107"/>
      <c r="AE112" s="107"/>
      <c r="AF112" s="107"/>
      <c r="AG112" s="107"/>
      <c r="AH112" s="118"/>
    </row>
    <row r="113" spans="3:34" ht="15">
      <c r="C113" s="107"/>
      <c r="D113" s="107"/>
      <c r="E113" s="107"/>
      <c r="F113" s="107"/>
      <c r="G113" s="107"/>
      <c r="H113" s="107"/>
      <c r="I113" s="107"/>
      <c r="J113" s="107"/>
      <c r="N113" s="107"/>
      <c r="O113" s="107"/>
      <c r="P113" s="107"/>
      <c r="Q113" s="107"/>
      <c r="S113" s="107"/>
      <c r="AC113" s="107"/>
      <c r="AD113" s="107"/>
      <c r="AE113" s="107"/>
      <c r="AF113" s="107"/>
      <c r="AG113" s="107"/>
      <c r="AH113" s="118"/>
    </row>
    <row r="114" spans="3:34" ht="15">
      <c r="C114" s="107"/>
      <c r="D114" s="107"/>
      <c r="E114" s="107"/>
      <c r="F114" s="107"/>
      <c r="G114" s="107"/>
      <c r="H114" s="107"/>
      <c r="I114" s="107"/>
      <c r="J114" s="107"/>
      <c r="N114" s="107"/>
      <c r="O114" s="107"/>
      <c r="P114" s="107"/>
      <c r="Q114" s="107"/>
      <c r="S114" s="107"/>
      <c r="AC114" s="107"/>
      <c r="AD114" s="107"/>
      <c r="AE114" s="107"/>
      <c r="AF114" s="107"/>
      <c r="AG114" s="107"/>
      <c r="AH114" s="118"/>
    </row>
    <row r="115" spans="3:34" ht="15">
      <c r="C115" s="107"/>
      <c r="D115" s="107"/>
      <c r="E115" s="107"/>
      <c r="F115" s="107"/>
      <c r="G115" s="107"/>
      <c r="H115" s="107"/>
      <c r="I115" s="107"/>
      <c r="J115" s="107"/>
      <c r="N115" s="107"/>
      <c r="O115" s="107"/>
      <c r="P115" s="107"/>
      <c r="Q115" s="107"/>
      <c r="S115" s="107"/>
      <c r="AC115" s="107"/>
      <c r="AD115" s="107"/>
      <c r="AE115" s="107"/>
      <c r="AF115" s="107"/>
      <c r="AG115" s="107"/>
      <c r="AH115" s="118"/>
    </row>
    <row r="116" spans="3:34" ht="15">
      <c r="C116" s="107"/>
      <c r="D116" s="107"/>
      <c r="E116" s="107"/>
      <c r="F116" s="107"/>
      <c r="G116" s="107"/>
      <c r="H116" s="107"/>
      <c r="I116" s="107"/>
      <c r="J116" s="107"/>
      <c r="N116" s="107"/>
      <c r="O116" s="107"/>
      <c r="P116" s="107"/>
      <c r="Q116" s="107"/>
      <c r="S116" s="107"/>
      <c r="AC116" s="107"/>
      <c r="AD116" s="107"/>
      <c r="AE116" s="107"/>
      <c r="AF116" s="107"/>
      <c r="AG116" s="107"/>
      <c r="AH116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00">
    <dataValidation type="list" allowBlank="1" showInputMessage="1" showErrorMessage="1" sqref="AI7 I7">
      <formula1>"SI,NO"</formula1>
    </dataValidation>
    <dataValidation type="list" allowBlank="1" showInputMessage="1" showErrorMessage="1" errorTitle="ESCLUSIONE DAL CALCOLO" error="Selezionare 'SI' se si vuole escludere la Fattura dal CALCOLO" sqref="AI8">
      <formula1>"SI,NO"</formula1>
    </dataValidation>
    <dataValidation type="list" allowBlank="1" showInputMessage="1" showErrorMessage="1" errorTitle="ESCLUSIONE DAL CALCOLO" error="Selezionare 'SI' se si vuole escludere la Fattura dal CALCOLO" sqref="AI9">
      <formula1>"SI,NO"</formula1>
    </dataValidation>
    <dataValidation type="list" allowBlank="1" showInputMessage="1" showErrorMessage="1" errorTitle="ESCLUSIONE DAL CALCOLO" error="Selezionare 'SI' se si vuole escludere la Fattura dal CALCOLO" sqref="AI10">
      <formula1>"SI,NO"</formula1>
    </dataValidation>
    <dataValidation type="list" allowBlank="1" showInputMessage="1" showErrorMessage="1" errorTitle="ESCLUSIONE DAL CALCOLO" error="Selezionare 'SI' se si vuole escludere la Fattura dal CALCOLO" sqref="AI11">
      <formula1>"SI,NO"</formula1>
    </dataValidation>
    <dataValidation type="list" allowBlank="1" showInputMessage="1" showErrorMessage="1" errorTitle="ESCLUSIONE DAL CALCOLO" error="Selezionare 'SI' se si vuole escludere la Fattura dal CALCOLO" sqref="AI12">
      <formula1>"SI,NO"</formula1>
    </dataValidation>
    <dataValidation type="list" allowBlank="1" showInputMessage="1" showErrorMessage="1" errorTitle="ESCLUSIONE DAL CALCOLO" error="Selezionare 'SI' se si vuole escludere la Fattura dal CALCOLO" sqref="AI13">
      <formula1>"SI,NO"</formula1>
    </dataValidation>
    <dataValidation type="list" allowBlank="1" showInputMessage="1" showErrorMessage="1" errorTitle="ESCLUSIONE DAL CALCOLO" error="Selezionare 'SI' se si vuole escludere la Fattura dal CALCOLO" sqref="AI14">
      <formula1>"SI,NO"</formula1>
    </dataValidation>
    <dataValidation type="list" allowBlank="1" showInputMessage="1" showErrorMessage="1" errorTitle="ESCLUSIONE DAL CALCOLO" error="Selezionare 'SI' se si vuole escludere la Fattura dal CALCOLO" sqref="AI15">
      <formula1>"SI,NO"</formula1>
    </dataValidation>
    <dataValidation type="list" allowBlank="1" showInputMessage="1" showErrorMessage="1" errorTitle="ESCLUSIONE DAL CALCOLO" error="Selezionare 'SI' se si vuole escludere la Fattura dal CALCOLO" sqref="AI16">
      <formula1>"SI,NO"</formula1>
    </dataValidation>
    <dataValidation type="list" allowBlank="1" showInputMessage="1" showErrorMessage="1" errorTitle="ESCLUSIONE DAL CALCOLO" error="Selezionare 'SI' se si vuole escludere la Fattura dal CALCOLO" sqref="AI17">
      <formula1>"SI,NO"</formula1>
    </dataValidation>
    <dataValidation type="list" allowBlank="1" showInputMessage="1" showErrorMessage="1" errorTitle="ESCLUSIONE DAL CALCOLO" error="Selezionare 'SI' se si vuole escludere la Fattura dal CALCOLO" sqref="AI18">
      <formula1>"SI,NO"</formula1>
    </dataValidation>
    <dataValidation type="list" allowBlank="1" showInputMessage="1" showErrorMessage="1" errorTitle="ESCLUSIONE DAL CALCOLO" error="Selezionare 'SI' se si vuole escludere la Fattura dal CALCOLO" sqref="AI19">
      <formula1>"SI,NO"</formula1>
    </dataValidation>
    <dataValidation type="list" allowBlank="1" showInputMessage="1" showErrorMessage="1" errorTitle="ESCLUSIONE DAL CALCOLO" error="Selezionare 'SI' se si vuole escludere la Fattura dal CALCOLO" sqref="AI20">
      <formula1>"SI,NO"</formula1>
    </dataValidation>
    <dataValidation type="list" allowBlank="1" showInputMessage="1" showErrorMessage="1" errorTitle="ESCLUSIONE DAL CALCOLO" error="Selezionare 'SI' se si vuole escludere la Fattura dal CALCOLO" sqref="AI21">
      <formula1>"SI,NO"</formula1>
    </dataValidation>
    <dataValidation type="list" allowBlank="1" showInputMessage="1" showErrorMessage="1" errorTitle="ESCLUSIONE DAL CALCOLO" error="Selezionare 'SI' se si vuole escludere la Fattura dal CALCOLO" sqref="AI22">
      <formula1>"SI,NO"</formula1>
    </dataValidation>
    <dataValidation type="list" allowBlank="1" showInputMessage="1" showErrorMessage="1" errorTitle="ESCLUSIONE DAL CALCOLO" error="Selezionare 'SI' se si vuole escludere la Fattura dal CALCOLO" sqref="AI23">
      <formula1>"SI,NO"</formula1>
    </dataValidation>
    <dataValidation type="list" allowBlank="1" showInputMessage="1" showErrorMessage="1" errorTitle="ESCLUSIONE DAL CALCOLO" error="Selezionare 'SI' se si vuole escludere la Fattura dal CALCOLO" sqref="AI24">
      <formula1>"SI,NO"</formula1>
    </dataValidation>
    <dataValidation type="list" allowBlank="1" showInputMessage="1" showErrorMessage="1" errorTitle="ESCLUSIONE DAL CALCOLO" error="Selezionare 'SI' se si vuole escludere la Fattura dal CALCOLO" sqref="AI25">
      <formula1>"SI,NO"</formula1>
    </dataValidation>
    <dataValidation type="list" allowBlank="1" showInputMessage="1" showErrorMessage="1" errorTitle="ESCLUSIONE DAL CALCOLO" error="Selezionare 'SI' se si vuole escludere la Fattura dal CALCOLO" sqref="AI26">
      <formula1>"SI,NO"</formula1>
    </dataValidation>
    <dataValidation type="list" allowBlank="1" showInputMessage="1" showErrorMessage="1" errorTitle="ESCLUSIONE DAL CALCOLO" error="Selezionare 'SI' se si vuole escludere la Fattura dal CALCOLO" sqref="AI27">
      <formula1>"SI,NO"</formula1>
    </dataValidation>
    <dataValidation type="list" allowBlank="1" showInputMessage="1" showErrorMessage="1" errorTitle="ESCLUSIONE DAL CALCOLO" error="Selezionare 'SI' se si vuole escludere la Fattura dal CALCOLO" sqref="AI28">
      <formula1>"SI,NO"</formula1>
    </dataValidation>
    <dataValidation type="list" allowBlank="1" showInputMessage="1" showErrorMessage="1" errorTitle="ESCLUSIONE DAL CALCOLO" error="Selezionare 'SI' se si vuole escludere la Fattura dal CALCOLO" sqref="AI29">
      <formula1>"SI,NO"</formula1>
    </dataValidation>
    <dataValidation type="list" allowBlank="1" showInputMessage="1" showErrorMessage="1" errorTitle="ESCLUSIONE DAL CALCOLO" error="Selezionare 'SI' se si vuole escludere la Fattura dal CALCOLO" sqref="AI30">
      <formula1>"SI,NO"</formula1>
    </dataValidation>
    <dataValidation type="list" allowBlank="1" showInputMessage="1" showErrorMessage="1" errorTitle="ESCLUSIONE DAL CALCOLO" error="Selezionare 'SI' se si vuole escludere la Fattura dal CALCOLO" sqref="AI31">
      <formula1>"SI,NO"</formula1>
    </dataValidation>
    <dataValidation type="list" allowBlank="1" showInputMessage="1" showErrorMessage="1" errorTitle="ESCLUSIONE DAL CALCOLO" error="Selezionare 'SI' se si vuole escludere la Fattura dal CALCOLO" sqref="AI32">
      <formula1>"SI,NO"</formula1>
    </dataValidation>
    <dataValidation type="list" allowBlank="1" showInputMessage="1" showErrorMessage="1" errorTitle="ESCLUSIONE DAL CALCOLO" error="Selezionare 'SI' se si vuole escludere la Fattura dal CALCOLO" sqref="AI33">
      <formula1>"SI,NO"</formula1>
    </dataValidation>
    <dataValidation type="list" allowBlank="1" showInputMessage="1" showErrorMessage="1" errorTitle="ESCLUSIONE DAL CALCOLO" error="Selezionare 'SI' se si vuole escludere la Fattura dal CALCOLO" sqref="AI34">
      <formula1>"SI,NO"</formula1>
    </dataValidation>
    <dataValidation type="list" allowBlank="1" showInputMessage="1" showErrorMessage="1" errorTitle="ESCLUSIONE DAL CALCOLO" error="Selezionare 'SI' se si vuole escludere la Fattura dal CALCOLO" sqref="AI35">
      <formula1>"SI,NO"</formula1>
    </dataValidation>
    <dataValidation type="list" allowBlank="1" showInputMessage="1" showErrorMessage="1" errorTitle="ESCLUSIONE DAL CALCOLO" error="Selezionare 'SI' se si vuole escludere la Fattura dal CALCOLO" sqref="AI36">
      <formula1>"SI,NO"</formula1>
    </dataValidation>
    <dataValidation type="list" allowBlank="1" showInputMessage="1" showErrorMessage="1" errorTitle="ESCLUSIONE DAL CALCOLO" error="Selezionare 'SI' se si vuole escludere la Fattura dal CALCOLO" sqref="AI37">
      <formula1>"SI,NO"</formula1>
    </dataValidation>
    <dataValidation type="list" allowBlank="1" showInputMessage="1" showErrorMessage="1" errorTitle="ESCLUSIONE DAL CALCOLO" error="Selezionare 'SI' se si vuole escludere la Fattura dal CALCOLO" sqref="AI38">
      <formula1>"SI,NO"</formula1>
    </dataValidation>
    <dataValidation type="list" allowBlank="1" showInputMessage="1" showErrorMessage="1" errorTitle="ESCLUSIONE DAL CALCOLO" error="Selezionare 'SI' se si vuole escludere la Fattura dal CALCOLO" sqref="AI39">
      <formula1>"SI,NO"</formula1>
    </dataValidation>
    <dataValidation type="list" allowBlank="1" showInputMessage="1" showErrorMessage="1" errorTitle="ESCLUSIONE DAL CALCOLO" error="Selezionare 'SI' se si vuole escludere la Fattura dal CALCOLO" sqref="AI40">
      <formula1>"SI,NO"</formula1>
    </dataValidation>
    <dataValidation type="list" allowBlank="1" showInputMessage="1" showErrorMessage="1" errorTitle="ESCLUSIONE DAL CALCOLO" error="Selezionare 'SI' se si vuole escludere la Fattura dal CALCOLO" sqref="AI41">
      <formula1>"SI,NO"</formula1>
    </dataValidation>
    <dataValidation type="list" allowBlank="1" showInputMessage="1" showErrorMessage="1" errorTitle="ESCLUSIONE DAL CALCOLO" error="Selezionare 'SI' se si vuole escludere la Fattura dal CALCOLO" sqref="AI42">
      <formula1>"SI,NO"</formula1>
    </dataValidation>
    <dataValidation type="list" allowBlank="1" showInputMessage="1" showErrorMessage="1" errorTitle="ESCLUSIONE DAL CALCOLO" error="Selezionare 'SI' se si vuole escludere la Fattura dal CALCOLO" sqref="AI43">
      <formula1>"SI,NO"</formula1>
    </dataValidation>
    <dataValidation type="list" allowBlank="1" showInputMessage="1" showErrorMessage="1" errorTitle="ESCLUSIONE DAL CALCOLO" error="Selezionare 'SI' se si vuole escludere la Fattura dal CALCOLO" sqref="AI44">
      <formula1>"SI,NO"</formula1>
    </dataValidation>
    <dataValidation type="list" allowBlank="1" showInputMessage="1" showErrorMessage="1" errorTitle="ESCLUSIONE DAL CALCOLO" error="Selezionare 'SI' se si vuole escludere la Fattura dal CALCOLO" sqref="AI45">
      <formula1>"SI,NO"</formula1>
    </dataValidation>
    <dataValidation type="list" allowBlank="1" showInputMessage="1" showErrorMessage="1" errorTitle="ESCLUSIONE DAL CALCOLO" error="Selezionare 'SI' se si vuole escludere la Fattura dal CALCOLO" sqref="AI46">
      <formula1>"SI,NO"</formula1>
    </dataValidation>
    <dataValidation type="list" allowBlank="1" showInputMessage="1" showErrorMessage="1" errorTitle="ESCLUSIONE DAL CALCOLO" error="Selezionare 'SI' se si vuole escludere la Fattura dal CALCOLO" sqref="AI47">
      <formula1>"SI,NO"</formula1>
    </dataValidation>
    <dataValidation type="list" allowBlank="1" showInputMessage="1" showErrorMessage="1" errorTitle="ESCLUSIONE DAL CALCOLO" error="Selezionare 'SI' se si vuole escludere la Fattura dal CALCOLO" sqref="AI48">
      <formula1>"SI,NO"</formula1>
    </dataValidation>
    <dataValidation type="list" allowBlank="1" showInputMessage="1" showErrorMessage="1" errorTitle="ESCLUSIONE DAL CALCOLO" error="Selezionare 'SI' se si vuole escludere la Fattura dal CALCOLO" sqref="AI49">
      <formula1>"SI,NO"</formula1>
    </dataValidation>
    <dataValidation type="list" allowBlank="1" showInputMessage="1" showErrorMessage="1" errorTitle="ESCLUSIONE DAL CALCOLO" error="Selezionare 'SI' se si vuole escludere la Fattura dal CALCOLO" sqref="AI50">
      <formula1>"SI,NO"</formula1>
    </dataValidation>
    <dataValidation type="list" allowBlank="1" showInputMessage="1" showErrorMessage="1" errorTitle="ESCLUSIONE DAL CALCOLO" error="Selezionare 'SI' se si vuole escludere la Fattura dal CALCOLO" sqref="AI51">
      <formula1>"SI,NO"</formula1>
    </dataValidation>
    <dataValidation type="list" allowBlank="1" showInputMessage="1" showErrorMessage="1" errorTitle="ESCLUSIONE DAL CALCOLO" error="Selezionare 'SI' se si vuole escludere la Fattura dal CALCOLO" sqref="AI52">
      <formula1>"SI,NO"</formula1>
    </dataValidation>
    <dataValidation type="list" allowBlank="1" showInputMessage="1" showErrorMessage="1" errorTitle="ESCLUSIONE DAL CALCOLO" error="Selezionare 'SI' se si vuole escludere la Fattura dal CALCOLO" sqref="AI53">
      <formula1>"SI,NO"</formula1>
    </dataValidation>
    <dataValidation type="list" allowBlank="1" showInputMessage="1" showErrorMessage="1" errorTitle="ESCLUSIONE DAL CALCOLO" error="Selezionare 'SI' se si vuole escludere la Fattura dal CALCOLO" sqref="AI54">
      <formula1>"SI,NO"</formula1>
    </dataValidation>
    <dataValidation type="list" allowBlank="1" showInputMessage="1" showErrorMessage="1" errorTitle="ESCLUSIONE DAL CALCOLO" error="Selezionare 'SI' se si vuole escludere la Fattura dal CALCOLO" sqref="AI55">
      <formula1>"SI,NO"</formula1>
    </dataValidation>
    <dataValidation type="list" allowBlank="1" showInputMessage="1" showErrorMessage="1" errorTitle="ESCLUSIONE DAL CALCOLO" error="Selezionare 'SI' se si vuole escludere la Fattura dal CALCOLO" sqref="AI56">
      <formula1>"SI,NO"</formula1>
    </dataValidation>
    <dataValidation type="list" allowBlank="1" showInputMessage="1" showErrorMessage="1" errorTitle="ESCLUSIONE DAL CALCOLO" error="Selezionare 'SI' se si vuole escludere la Fattura dal CALCOLO" sqref="AI57">
      <formula1>"SI,NO"</formula1>
    </dataValidation>
    <dataValidation type="list" allowBlank="1" showInputMessage="1" showErrorMessage="1" errorTitle="ESCLUSIONE DAL CALCOLO" error="Selezionare 'SI' se si vuole escludere la Fattura dal CALCOLO" sqref="AI58">
      <formula1>"SI,NO"</formula1>
    </dataValidation>
    <dataValidation type="list" allowBlank="1" showInputMessage="1" showErrorMessage="1" errorTitle="ESCLUSIONE DAL CALCOLO" error="Selezionare 'SI' se si vuole escludere la Fattura dal CALCOLO" sqref="AI59">
      <formula1>"SI,NO"</formula1>
    </dataValidation>
    <dataValidation type="list" allowBlank="1" showInputMessage="1" showErrorMessage="1" errorTitle="ESCLUSIONE DAL CALCOLO" error="Selezionare 'SI' se si vuole escludere la Fattura dal CALCOLO" sqref="AI60">
      <formula1>"SI,NO"</formula1>
    </dataValidation>
    <dataValidation type="list" allowBlank="1" showInputMessage="1" showErrorMessage="1" errorTitle="ESCLUSIONE DAL CALCOLO" error="Selezionare 'SI' se si vuole escludere la Fattura dal CALCOLO" sqref="AI61">
      <formula1>"SI,NO"</formula1>
    </dataValidation>
    <dataValidation type="list" allowBlank="1" showInputMessage="1" showErrorMessage="1" errorTitle="ESCLUSIONE DAL CALCOLO" error="Selezionare 'SI' se si vuole escludere la Fattura dal CALCOLO" sqref="AI62">
      <formula1>"SI,NO"</formula1>
    </dataValidation>
    <dataValidation type="list" allowBlank="1" showInputMessage="1" showErrorMessage="1" errorTitle="ESCLUSIONE DAL CALCOLO" error="Selezionare 'SI' se si vuole escludere la Fattura dal CALCOLO" sqref="AI63">
      <formula1>"SI,NO"</formula1>
    </dataValidation>
    <dataValidation type="list" allowBlank="1" showInputMessage="1" showErrorMessage="1" errorTitle="ESCLUSIONE DAL CALCOLO" error="Selezionare 'SI' se si vuole escludere la Fattura dal CALCOLO" sqref="AI64">
      <formula1>"SI,NO"</formula1>
    </dataValidation>
    <dataValidation type="list" allowBlank="1" showInputMessage="1" showErrorMessage="1" errorTitle="ESCLUSIONE DAL CALCOLO" error="Selezionare 'SI' se si vuole escludere la Fattura dal CALCOLO" sqref="AI65">
      <formula1>"SI,NO"</formula1>
    </dataValidation>
    <dataValidation type="list" allowBlank="1" showInputMessage="1" showErrorMessage="1" errorTitle="ESCLUSIONE DAL CALCOLO" error="Selezionare 'SI' se si vuole escludere la Fattura dal CALCOLO" sqref="AI66">
      <formula1>"SI,NO"</formula1>
    </dataValidation>
    <dataValidation type="list" allowBlank="1" showInputMessage="1" showErrorMessage="1" errorTitle="ESCLUSIONE DAL CALCOLO" error="Selezionare 'SI' se si vuole escludere la Fattura dal CALCOLO" sqref="AI67">
      <formula1>"SI,NO"</formula1>
    </dataValidation>
    <dataValidation type="list" allowBlank="1" showInputMessage="1" showErrorMessage="1" errorTitle="ESCLUSIONE DAL CALCOLO" error="Selezionare 'SI' se si vuole escludere la Fattura dal CALCOLO" sqref="AI68">
      <formula1>"SI,NO"</formula1>
    </dataValidation>
    <dataValidation type="list" allowBlank="1" showInputMessage="1" showErrorMessage="1" errorTitle="ESCLUSIONE DAL CALCOLO" error="Selezionare 'SI' se si vuole escludere la Fattura dal CALCOLO" sqref="AI69">
      <formula1>"SI,NO"</formula1>
    </dataValidation>
    <dataValidation type="list" allowBlank="1" showInputMessage="1" showErrorMessage="1" errorTitle="ESCLUSIONE DAL CALCOLO" error="Selezionare 'SI' se si vuole escludere la Fattura dal CALCOLO" sqref="AI70">
      <formula1>"SI,NO"</formula1>
    </dataValidation>
    <dataValidation type="list" allowBlank="1" showInputMessage="1" showErrorMessage="1" errorTitle="ESCLUSIONE DAL CALCOLO" error="Selezionare 'SI' se si vuole escludere la Fattura dal CALCOLO" sqref="AI71">
      <formula1>"SI,NO"</formula1>
    </dataValidation>
    <dataValidation type="list" allowBlank="1" showInputMessage="1" showErrorMessage="1" errorTitle="ESCLUSIONE DAL CALCOLO" error="Selezionare 'SI' se si vuole escludere la Fattura dal CALCOLO" sqref="AI72">
      <formula1>"SI,NO"</formula1>
    </dataValidation>
    <dataValidation type="list" allowBlank="1" showInputMessage="1" showErrorMessage="1" errorTitle="ESCLUSIONE DAL CALCOLO" error="Selezionare 'SI' se si vuole escludere la Fattura dal CALCOLO" sqref="AI73">
      <formula1>"SI,NO"</formula1>
    </dataValidation>
    <dataValidation type="list" allowBlank="1" showInputMessage="1" showErrorMessage="1" errorTitle="ESCLUSIONE DAL CALCOLO" error="Selezionare 'SI' se si vuole escludere la Fattura dal CALCOLO" sqref="AI74">
      <formula1>"SI,NO"</formula1>
    </dataValidation>
    <dataValidation type="list" allowBlank="1" showInputMessage="1" showErrorMessage="1" errorTitle="ESCLUSIONE DAL CALCOLO" error="Selezionare 'SI' se si vuole escludere la Fattura dal CALCOLO" sqref="AI75">
      <formula1>"SI,NO"</formula1>
    </dataValidation>
    <dataValidation type="list" allowBlank="1" showInputMessage="1" showErrorMessage="1" errorTitle="ESCLUSIONE DAL CALCOLO" error="Selezionare 'SI' se si vuole escludere la Fattura dal CALCOLO" sqref="AI76">
      <formula1>"SI,NO"</formula1>
    </dataValidation>
    <dataValidation type="list" allowBlank="1" showInputMessage="1" showErrorMessage="1" errorTitle="ESCLUSIONE DAL CALCOLO" error="Selezionare 'SI' se si vuole escludere la Fattura dal CALCOLO" sqref="AI77">
      <formula1>"SI,NO"</formula1>
    </dataValidation>
    <dataValidation type="list" allowBlank="1" showInputMessage="1" showErrorMessage="1" errorTitle="ESCLUSIONE DAL CALCOLO" error="Selezionare 'SI' se si vuole escludere la Fattura dal CALCOLO" sqref="AI78">
      <formula1>"SI,NO"</formula1>
    </dataValidation>
    <dataValidation type="list" allowBlank="1" showInputMessage="1" showErrorMessage="1" errorTitle="ESCLUSIONE DAL CALCOLO" error="Selezionare 'SI' se si vuole escludere la Fattura dal CALCOLO" sqref="AI79">
      <formula1>"SI,NO"</formula1>
    </dataValidation>
    <dataValidation type="list" allowBlank="1" showInputMessage="1" showErrorMessage="1" errorTitle="ESCLUSIONE DAL CALCOLO" error="Selezionare 'SI' se si vuole escludere la Fattura dal CALCOLO" sqref="AI80">
      <formula1>"SI,NO"</formula1>
    </dataValidation>
    <dataValidation type="list" allowBlank="1" showInputMessage="1" showErrorMessage="1" errorTitle="ESCLUSIONE DAL CALCOLO" error="Selezionare 'SI' se si vuole escludere la Fattura dal CALCOLO" sqref="AI81">
      <formula1>"SI,NO"</formula1>
    </dataValidation>
    <dataValidation type="list" allowBlank="1" showInputMessage="1" showErrorMessage="1" errorTitle="ESCLUSIONE DAL CALCOLO" error="Selezionare 'SI' se si vuole escludere la Fattura dal CALCOLO" sqref="AI82">
      <formula1>"SI,NO"</formula1>
    </dataValidation>
    <dataValidation type="list" allowBlank="1" showInputMessage="1" showErrorMessage="1" errorTitle="ESCLUSIONE DAL CALCOLO" error="Selezionare 'SI' se si vuole escludere la Fattura dal CALCOLO" sqref="AI83">
      <formula1>"SI,NO"</formula1>
    </dataValidation>
    <dataValidation type="list" allowBlank="1" showInputMessage="1" showErrorMessage="1" errorTitle="ESCLUSIONE DAL CALCOLO" error="Selezionare 'SI' se si vuole escludere la Fattura dal CALCOLO" sqref="AI84">
      <formula1>"SI,NO"</formula1>
    </dataValidation>
    <dataValidation type="list" allowBlank="1" showInputMessage="1" showErrorMessage="1" errorTitle="ESCLUSIONE DAL CALCOLO" error="Selezionare 'SI' se si vuole escludere la Fattura dal CALCOLO" sqref="AI85">
      <formula1>"SI,NO"</formula1>
    </dataValidation>
    <dataValidation type="list" allowBlank="1" showInputMessage="1" showErrorMessage="1" errorTitle="ESCLUSIONE DAL CALCOLO" error="Selezionare 'SI' se si vuole escludere la Fattura dal CALCOLO" sqref="AI86">
      <formula1>"SI,NO"</formula1>
    </dataValidation>
    <dataValidation type="list" allowBlank="1" showInputMessage="1" showErrorMessage="1" errorTitle="ESCLUSIONE DAL CALCOLO" error="Selezionare 'SI' se si vuole escludere la Fattura dal CALCOLO" sqref="AI87">
      <formula1>"SI,NO"</formula1>
    </dataValidation>
    <dataValidation type="list" allowBlank="1" showInputMessage="1" showErrorMessage="1" errorTitle="ESCLUSIONE DAL CALCOLO" error="Selezionare 'SI' se si vuole escludere la Fattura dal CALCOLO" sqref="AI88">
      <formula1>"SI,NO"</formula1>
    </dataValidation>
    <dataValidation type="list" allowBlank="1" showInputMessage="1" showErrorMessage="1" errorTitle="ESCLUSIONE DAL CALCOLO" error="Selezionare 'SI' se si vuole escludere la Fattura dal CALCOLO" sqref="AI89">
      <formula1>"SI,NO"</formula1>
    </dataValidation>
    <dataValidation type="list" allowBlank="1" showInputMessage="1" showErrorMessage="1" errorTitle="ESCLUSIONE DAL CALCOLO" error="Selezionare 'SI' se si vuole escludere la Fattura dal CALCOLO" sqref="AI90">
      <formula1>"SI,NO"</formula1>
    </dataValidation>
    <dataValidation type="list" allowBlank="1" showInputMessage="1" showErrorMessage="1" errorTitle="ESCLUSIONE DAL CALCOLO" error="Selezionare 'SI' se si vuole escludere la Fattura dal CALCOLO" sqref="AI91">
      <formula1>"SI,NO"</formula1>
    </dataValidation>
    <dataValidation type="list" allowBlank="1" showInputMessage="1" showErrorMessage="1" errorTitle="ESCLUSIONE DAL CALCOLO" error="Selezionare 'SI' se si vuole escludere la Fattura dal CALCOLO" sqref="AI92">
      <formula1>"SI,NO"</formula1>
    </dataValidation>
    <dataValidation type="list" allowBlank="1" showInputMessage="1" showErrorMessage="1" errorTitle="ESCLUSIONE DAL CALCOLO" error="Selezionare 'SI' se si vuole escludere la Fattura dal CALCOLO" sqref="AI93">
      <formula1>"SI,NO"</formula1>
    </dataValidation>
    <dataValidation type="list" allowBlank="1" showInputMessage="1" showErrorMessage="1" errorTitle="ESCLUSIONE DAL CALCOLO" error="Selezionare 'SI' se si vuole escludere la Fattura dal CALCOLO" sqref="AI94">
      <formula1>"SI,NO"</formula1>
    </dataValidation>
    <dataValidation type="list" allowBlank="1" showInputMessage="1" showErrorMessage="1" errorTitle="ESCLUSIONE DAL CALCOLO" error="Selezionare 'SI' se si vuole escludere la Fattura dal CALCOLO" sqref="AI95">
      <formula1>"SI,NO"</formula1>
    </dataValidation>
    <dataValidation type="list" allowBlank="1" showInputMessage="1" showErrorMessage="1" errorTitle="ESCLUSIONE DAL CALCOLO" error="Selezionare 'SI' se si vuole escludere la Fattura dal CALCOLO" sqref="AI96">
      <formula1>"SI,NO"</formula1>
    </dataValidation>
    <dataValidation type="list" allowBlank="1" showInputMessage="1" showErrorMessage="1" errorTitle="ESCLUSIONE DAL CALCOLO" error="Selezionare 'SI' se si vuole escludere la Fattura dal CALCOLO" sqref="AI97">
      <formula1>"SI,NO"</formula1>
    </dataValidation>
    <dataValidation type="list" allowBlank="1" showInputMessage="1" showErrorMessage="1" errorTitle="ESCLUSIONE DAL CALCOLO" error="Selezionare 'SI' se si vuole escludere la Fattura dal CALCOLO" sqref="AI98">
      <formula1>"SI,NO"</formula1>
    </dataValidation>
    <dataValidation type="list" allowBlank="1" showInputMessage="1" showErrorMessage="1" errorTitle="ESCLUSIONE DAL CALCOLO" error="Selezionare 'SI' se si vuole escludere la Fattura dal CALCOLO" sqref="AI99">
      <formula1>"SI,NO"</formula1>
    </dataValidation>
    <dataValidation type="list" allowBlank="1" showInputMessage="1" showErrorMessage="1" errorTitle="ESCLUSIONE DAL CALCOLO" error="Selezionare 'SI' se si vuole escludere la Fattura dal CALCOLO" sqref="AI100">
      <formula1>"SI,NO"</formula1>
    </dataValidation>
    <dataValidation type="list" allowBlank="1" showInputMessage="1" showErrorMessage="1" errorTitle="ESCLUSIONE DAL CALCOLO" error="Selezionare 'SI' se si vuole escludere la Fattura dal CALCOLO" sqref="AI101">
      <formula1>"SI,NO"</formula1>
    </dataValidation>
    <dataValidation type="list" allowBlank="1" showInputMessage="1" showErrorMessage="1" errorTitle="ESCLUSIONE DAL CALCOLO" error="Selezionare 'SI' se si vuole escludere la Fattura dal CALCOLO" sqref="AI102">
      <formula1>"SI,NO"</formula1>
    </dataValidation>
    <dataValidation type="list" allowBlank="1" showInputMessage="1" showErrorMessage="1" errorTitle="ESCLUSIONE DAL CALCOLO" error="Selezionare 'SI' se si vuole escludere la Fattura dal CALCOLO" sqref="AI103">
      <formula1>"SI,NO"</formula1>
    </dataValidation>
    <dataValidation type="list" allowBlank="1" showInputMessage="1" showErrorMessage="1" errorTitle="ESCLUSIONE DAL CALCOLO" error="Selezionare 'SI' se si vuole escludere la Fattura dal CALCOLO" sqref="AI104">
      <formula1>"SI,NO"</formula1>
    </dataValidation>
    <dataValidation type="list" allowBlank="1" showInputMessage="1" showErrorMessage="1" errorTitle="ESCLUSIONE DAL CALCOLO" error="Selezionare 'SI' se si vuole escludere la Fattura dal CALCOLO" sqref="AI105">
      <formula1>"SI,NO"</formula1>
    </dataValidation>
    <dataValidation type="list" allowBlank="1" showInputMessage="1" showErrorMessage="1" errorTitle="ESCLUSIONE DAL CALCOLO" error="Selezionare 'SI' se si vuole escludere la Fattura dal CALCOLO" sqref="AI106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5"/>
  <sheetViews>
    <sheetView showGridLines="0" zoomScalePageLayoutView="0" workbookViewId="0" topLeftCell="A112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25" t="s">
        <v>114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5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28" t="s">
        <v>56</v>
      </c>
      <c r="B3" s="229"/>
      <c r="C3" s="229"/>
      <c r="D3" s="229"/>
      <c r="E3" s="229"/>
      <c r="F3" s="229"/>
      <c r="G3" s="229"/>
      <c r="H3" s="229"/>
      <c r="I3" s="229"/>
      <c r="J3" s="229"/>
      <c r="K3" s="244"/>
      <c r="L3" s="244"/>
      <c r="M3" s="244"/>
      <c r="N3" s="244"/>
      <c r="O3" s="245"/>
    </row>
    <row r="4" spans="1:15" ht="22.5" customHeight="1">
      <c r="A4" s="228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5" s="62" customFormat="1" ht="22.5" customHeight="1">
      <c r="A5" s="242" t="s">
        <v>63</v>
      </c>
      <c r="B5" s="243"/>
      <c r="C5" s="243"/>
      <c r="D5" s="243"/>
      <c r="E5" s="243"/>
      <c r="F5" s="243"/>
      <c r="G5" s="243"/>
      <c r="H5" s="243"/>
      <c r="I5" s="243"/>
      <c r="J5" s="243"/>
      <c r="K5" s="262" t="s">
        <v>64</v>
      </c>
      <c r="L5" s="263"/>
      <c r="M5" s="263"/>
      <c r="N5" s="263"/>
      <c r="O5" s="264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16">
        <v>350</v>
      </c>
      <c r="B8" s="218" t="s">
        <v>324</v>
      </c>
      <c r="C8" s="219" t="s">
        <v>716</v>
      </c>
      <c r="D8" s="219" t="s">
        <v>717</v>
      </c>
      <c r="G8" s="218" t="s">
        <v>129</v>
      </c>
      <c r="J8" s="220">
        <v>1971.7</v>
      </c>
      <c r="K8" s="214" t="s">
        <v>129</v>
      </c>
      <c r="L8" s="214" t="s">
        <v>324</v>
      </c>
      <c r="M8" s="214">
        <f aca="true" t="shared" si="0" ref="M8:M39">IF(K8&lt;&gt;"",L8-K8,0)</f>
        <v>0</v>
      </c>
      <c r="N8" s="212">
        <v>1971.7</v>
      </c>
      <c r="O8" s="213">
        <f aca="true" t="shared" si="1" ref="O8:O39">IF(K8&lt;&gt;"",N8*M8,0)</f>
        <v>0</v>
      </c>
      <c r="P8">
        <f aca="true" t="shared" si="2" ref="P8:P39">IF(K8&lt;&gt;"",N8,0)</f>
        <v>0</v>
      </c>
    </row>
    <row r="9" spans="1:16" ht="12.75">
      <c r="A9" s="216">
        <v>351</v>
      </c>
      <c r="B9" s="218" t="s">
        <v>324</v>
      </c>
      <c r="C9" s="219" t="s">
        <v>716</v>
      </c>
      <c r="D9" s="219" t="s">
        <v>718</v>
      </c>
      <c r="G9" s="218" t="s">
        <v>129</v>
      </c>
      <c r="J9" s="220">
        <v>220.71</v>
      </c>
      <c r="K9" s="214" t="s">
        <v>129</v>
      </c>
      <c r="L9" s="214" t="s">
        <v>324</v>
      </c>
      <c r="M9" s="214">
        <f t="shared" si="0"/>
        <v>0</v>
      </c>
      <c r="N9" s="212">
        <v>220.71</v>
      </c>
      <c r="O9" s="213">
        <f t="shared" si="1"/>
        <v>0</v>
      </c>
      <c r="P9">
        <f t="shared" si="2"/>
        <v>0</v>
      </c>
    </row>
    <row r="10" spans="1:16" ht="12.75">
      <c r="A10" s="216">
        <v>352</v>
      </c>
      <c r="B10" s="218" t="s">
        <v>324</v>
      </c>
      <c r="C10" s="219" t="s">
        <v>719</v>
      </c>
      <c r="D10" s="219" t="s">
        <v>717</v>
      </c>
      <c r="G10" s="218" t="s">
        <v>129</v>
      </c>
      <c r="J10" s="220">
        <v>876.19</v>
      </c>
      <c r="K10" s="214" t="s">
        <v>129</v>
      </c>
      <c r="L10" s="214" t="s">
        <v>324</v>
      </c>
      <c r="M10" s="214">
        <f t="shared" si="0"/>
        <v>0</v>
      </c>
      <c r="N10" s="212">
        <v>876.19</v>
      </c>
      <c r="O10" s="213">
        <f t="shared" si="1"/>
        <v>0</v>
      </c>
      <c r="P10">
        <f t="shared" si="2"/>
        <v>0</v>
      </c>
    </row>
    <row r="11" spans="1:16" ht="12.75">
      <c r="A11" s="216">
        <v>353</v>
      </c>
      <c r="B11" s="218" t="s">
        <v>324</v>
      </c>
      <c r="C11" s="219" t="s">
        <v>719</v>
      </c>
      <c r="D11" s="219" t="s">
        <v>718</v>
      </c>
      <c r="G11" s="218" t="s">
        <v>129</v>
      </c>
      <c r="J11" s="220">
        <v>152.07</v>
      </c>
      <c r="K11" s="214" t="s">
        <v>129</v>
      </c>
      <c r="L11" s="214" t="s">
        <v>324</v>
      </c>
      <c r="M11" s="214">
        <f t="shared" si="0"/>
        <v>0</v>
      </c>
      <c r="N11" s="212">
        <v>152.07</v>
      </c>
      <c r="O11" s="213">
        <f t="shared" si="1"/>
        <v>0</v>
      </c>
      <c r="P11">
        <f t="shared" si="2"/>
        <v>0</v>
      </c>
    </row>
    <row r="12" spans="1:16" ht="12.75">
      <c r="A12" s="216">
        <v>354</v>
      </c>
      <c r="B12" s="218" t="s">
        <v>324</v>
      </c>
      <c r="C12" s="219" t="s">
        <v>720</v>
      </c>
      <c r="D12" s="219" t="s">
        <v>717</v>
      </c>
      <c r="G12" s="218" t="s">
        <v>129</v>
      </c>
      <c r="J12" s="220">
        <v>257.13</v>
      </c>
      <c r="K12" s="214" t="s">
        <v>129</v>
      </c>
      <c r="L12" s="214" t="s">
        <v>324</v>
      </c>
      <c r="M12" s="214">
        <f t="shared" si="0"/>
        <v>0</v>
      </c>
      <c r="N12" s="212">
        <v>257.13</v>
      </c>
      <c r="O12" s="213">
        <f t="shared" si="1"/>
        <v>0</v>
      </c>
      <c r="P12">
        <f t="shared" si="2"/>
        <v>0</v>
      </c>
    </row>
    <row r="13" spans="1:16" ht="12.75">
      <c r="A13" s="216">
        <v>355</v>
      </c>
      <c r="B13" s="218" t="s">
        <v>324</v>
      </c>
      <c r="C13" s="219" t="s">
        <v>720</v>
      </c>
      <c r="D13" s="219" t="s">
        <v>718</v>
      </c>
      <c r="G13" s="218" t="s">
        <v>129</v>
      </c>
      <c r="J13" s="220">
        <v>96.69</v>
      </c>
      <c r="K13" s="214" t="s">
        <v>129</v>
      </c>
      <c r="L13" s="214" t="s">
        <v>324</v>
      </c>
      <c r="M13" s="214">
        <f t="shared" si="0"/>
        <v>0</v>
      </c>
      <c r="N13" s="212">
        <v>96.69</v>
      </c>
      <c r="O13" s="213">
        <f t="shared" si="1"/>
        <v>0</v>
      </c>
      <c r="P13">
        <f t="shared" si="2"/>
        <v>0</v>
      </c>
    </row>
    <row r="14" spans="1:16" ht="12.75">
      <c r="A14" s="216">
        <v>356</v>
      </c>
      <c r="B14" s="218" t="s">
        <v>324</v>
      </c>
      <c r="C14" s="219" t="s">
        <v>721</v>
      </c>
      <c r="D14" s="219" t="s">
        <v>717</v>
      </c>
      <c r="G14" s="218" t="s">
        <v>129</v>
      </c>
      <c r="J14" s="220">
        <v>1111.6</v>
      </c>
      <c r="K14" s="214" t="s">
        <v>129</v>
      </c>
      <c r="L14" s="214" t="s">
        <v>324</v>
      </c>
      <c r="M14" s="214">
        <f t="shared" si="0"/>
        <v>0</v>
      </c>
      <c r="N14" s="212">
        <v>1111.6</v>
      </c>
      <c r="O14" s="213">
        <f t="shared" si="1"/>
        <v>0</v>
      </c>
      <c r="P14">
        <f t="shared" si="2"/>
        <v>0</v>
      </c>
    </row>
    <row r="15" spans="1:16" ht="12.75">
      <c r="A15" s="216">
        <v>357</v>
      </c>
      <c r="B15" s="218" t="s">
        <v>324</v>
      </c>
      <c r="C15" s="219" t="s">
        <v>721</v>
      </c>
      <c r="D15" s="219" t="s">
        <v>718</v>
      </c>
      <c r="G15" s="218" t="s">
        <v>129</v>
      </c>
      <c r="J15" s="220">
        <v>218.96</v>
      </c>
      <c r="K15" s="214" t="s">
        <v>129</v>
      </c>
      <c r="L15" s="214" t="s">
        <v>324</v>
      </c>
      <c r="M15" s="214">
        <f t="shared" si="0"/>
        <v>0</v>
      </c>
      <c r="N15" s="212">
        <v>218.96</v>
      </c>
      <c r="O15" s="213">
        <f t="shared" si="1"/>
        <v>0</v>
      </c>
      <c r="P15">
        <f t="shared" si="2"/>
        <v>0</v>
      </c>
    </row>
    <row r="16" spans="1:16" ht="12.75">
      <c r="A16" s="216">
        <v>358</v>
      </c>
      <c r="B16" s="218" t="s">
        <v>324</v>
      </c>
      <c r="C16" s="219" t="s">
        <v>722</v>
      </c>
      <c r="D16" s="219" t="s">
        <v>717</v>
      </c>
      <c r="G16" s="218" t="s">
        <v>129</v>
      </c>
      <c r="J16" s="220">
        <v>1022.27</v>
      </c>
      <c r="K16" s="214" t="s">
        <v>129</v>
      </c>
      <c r="L16" s="214" t="s">
        <v>324</v>
      </c>
      <c r="M16" s="214">
        <f t="shared" si="0"/>
        <v>0</v>
      </c>
      <c r="N16" s="212">
        <v>1022.27</v>
      </c>
      <c r="O16" s="213">
        <f t="shared" si="1"/>
        <v>0</v>
      </c>
      <c r="P16">
        <f t="shared" si="2"/>
        <v>0</v>
      </c>
    </row>
    <row r="17" spans="1:16" ht="12.75">
      <c r="A17" s="216">
        <v>359</v>
      </c>
      <c r="B17" s="218" t="s">
        <v>324</v>
      </c>
      <c r="C17" s="219" t="s">
        <v>722</v>
      </c>
      <c r="D17" s="219" t="s">
        <v>718</v>
      </c>
      <c r="G17" s="218" t="s">
        <v>129</v>
      </c>
      <c r="J17" s="220">
        <v>215.6</v>
      </c>
      <c r="K17" s="214" t="s">
        <v>129</v>
      </c>
      <c r="L17" s="214" t="s">
        <v>324</v>
      </c>
      <c r="M17" s="214">
        <f t="shared" si="0"/>
        <v>0</v>
      </c>
      <c r="N17" s="212">
        <v>215.6</v>
      </c>
      <c r="O17" s="213">
        <f t="shared" si="1"/>
        <v>0</v>
      </c>
      <c r="P17">
        <f t="shared" si="2"/>
        <v>0</v>
      </c>
    </row>
    <row r="18" spans="1:16" ht="12.75">
      <c r="A18" s="216">
        <v>360</v>
      </c>
      <c r="B18" s="218" t="s">
        <v>324</v>
      </c>
      <c r="C18" s="219" t="s">
        <v>723</v>
      </c>
      <c r="D18" s="219" t="s">
        <v>717</v>
      </c>
      <c r="G18" s="218" t="s">
        <v>129</v>
      </c>
      <c r="J18" s="220">
        <v>377.7</v>
      </c>
      <c r="K18" s="214" t="s">
        <v>129</v>
      </c>
      <c r="L18" s="214" t="s">
        <v>324</v>
      </c>
      <c r="M18" s="214">
        <f t="shared" si="0"/>
        <v>0</v>
      </c>
      <c r="N18" s="212">
        <v>377.7</v>
      </c>
      <c r="O18" s="213">
        <f t="shared" si="1"/>
        <v>0</v>
      </c>
      <c r="P18">
        <f t="shared" si="2"/>
        <v>0</v>
      </c>
    </row>
    <row r="19" spans="1:16" ht="12.75">
      <c r="A19" s="216">
        <v>361</v>
      </c>
      <c r="B19" s="218" t="s">
        <v>324</v>
      </c>
      <c r="C19" s="219" t="s">
        <v>723</v>
      </c>
      <c r="D19" s="219" t="s">
        <v>718</v>
      </c>
      <c r="G19" s="218" t="s">
        <v>129</v>
      </c>
      <c r="J19" s="220">
        <v>65.55</v>
      </c>
      <c r="K19" s="214" t="s">
        <v>129</v>
      </c>
      <c r="L19" s="214" t="s">
        <v>324</v>
      </c>
      <c r="M19" s="214">
        <f t="shared" si="0"/>
        <v>0</v>
      </c>
      <c r="N19" s="212">
        <v>65.55</v>
      </c>
      <c r="O19" s="213">
        <f t="shared" si="1"/>
        <v>0</v>
      </c>
      <c r="P19">
        <f t="shared" si="2"/>
        <v>0</v>
      </c>
    </row>
    <row r="20" spans="1:16" ht="12.75">
      <c r="A20" s="216">
        <v>362</v>
      </c>
      <c r="B20" s="218" t="s">
        <v>324</v>
      </c>
      <c r="C20" s="219" t="s">
        <v>724</v>
      </c>
      <c r="D20" s="219" t="s">
        <v>717</v>
      </c>
      <c r="G20" s="218" t="s">
        <v>129</v>
      </c>
      <c r="J20" s="220">
        <v>1174.99</v>
      </c>
      <c r="K20" s="214" t="s">
        <v>129</v>
      </c>
      <c r="L20" s="214" t="s">
        <v>324</v>
      </c>
      <c r="M20" s="214">
        <f t="shared" si="0"/>
        <v>0</v>
      </c>
      <c r="N20" s="212">
        <v>1174.99</v>
      </c>
      <c r="O20" s="213">
        <f t="shared" si="1"/>
        <v>0</v>
      </c>
      <c r="P20">
        <f t="shared" si="2"/>
        <v>0</v>
      </c>
    </row>
    <row r="21" spans="1:16" ht="12.75">
      <c r="A21" s="216">
        <v>363</v>
      </c>
      <c r="B21" s="218" t="s">
        <v>324</v>
      </c>
      <c r="C21" s="219" t="s">
        <v>724</v>
      </c>
      <c r="D21" s="219" t="s">
        <v>725</v>
      </c>
      <c r="G21" s="218" t="s">
        <v>129</v>
      </c>
      <c r="J21" s="220">
        <v>203.93</v>
      </c>
      <c r="K21" s="214" t="s">
        <v>129</v>
      </c>
      <c r="L21" s="214" t="s">
        <v>324</v>
      </c>
      <c r="M21" s="214">
        <f t="shared" si="0"/>
        <v>0</v>
      </c>
      <c r="N21" s="212">
        <v>203.93</v>
      </c>
      <c r="O21" s="213">
        <f t="shared" si="1"/>
        <v>0</v>
      </c>
      <c r="P21">
        <f t="shared" si="2"/>
        <v>0</v>
      </c>
    </row>
    <row r="22" spans="1:16" ht="12.75">
      <c r="A22" s="216">
        <v>364</v>
      </c>
      <c r="B22" s="218" t="s">
        <v>324</v>
      </c>
      <c r="C22" s="219" t="s">
        <v>726</v>
      </c>
      <c r="D22" s="219" t="s">
        <v>717</v>
      </c>
      <c r="G22" s="218" t="s">
        <v>129</v>
      </c>
      <c r="J22" s="220">
        <v>849.92</v>
      </c>
      <c r="K22" s="214" t="s">
        <v>129</v>
      </c>
      <c r="L22" s="214" t="s">
        <v>324</v>
      </c>
      <c r="M22" s="214">
        <f t="shared" si="0"/>
        <v>0</v>
      </c>
      <c r="N22" s="212">
        <v>849.92</v>
      </c>
      <c r="O22" s="213">
        <f t="shared" si="1"/>
        <v>0</v>
      </c>
      <c r="P22">
        <f t="shared" si="2"/>
        <v>0</v>
      </c>
    </row>
    <row r="23" spans="1:16" ht="12.75">
      <c r="A23" s="216">
        <v>365</v>
      </c>
      <c r="B23" s="218" t="s">
        <v>324</v>
      </c>
      <c r="C23" s="219" t="s">
        <v>726</v>
      </c>
      <c r="D23" s="219" t="s">
        <v>718</v>
      </c>
      <c r="G23" s="218" t="s">
        <v>129</v>
      </c>
      <c r="J23" s="220">
        <v>147.51</v>
      </c>
      <c r="K23" s="214" t="s">
        <v>129</v>
      </c>
      <c r="L23" s="214" t="s">
        <v>324</v>
      </c>
      <c r="M23" s="214">
        <f t="shared" si="0"/>
        <v>0</v>
      </c>
      <c r="N23" s="212">
        <v>147.51</v>
      </c>
      <c r="O23" s="213">
        <f t="shared" si="1"/>
        <v>0</v>
      </c>
      <c r="P23">
        <f t="shared" si="2"/>
        <v>0</v>
      </c>
    </row>
    <row r="24" spans="1:16" ht="12.75">
      <c r="A24" s="216">
        <v>366</v>
      </c>
      <c r="B24" s="218" t="s">
        <v>324</v>
      </c>
      <c r="C24" s="219" t="s">
        <v>727</v>
      </c>
      <c r="D24" s="219" t="s">
        <v>717</v>
      </c>
      <c r="G24" s="218" t="s">
        <v>129</v>
      </c>
      <c r="J24" s="220">
        <v>668.92</v>
      </c>
      <c r="K24" s="214" t="s">
        <v>129</v>
      </c>
      <c r="L24" s="214" t="s">
        <v>324</v>
      </c>
      <c r="M24" s="214">
        <f t="shared" si="0"/>
        <v>0</v>
      </c>
      <c r="N24" s="212">
        <v>668.92</v>
      </c>
      <c r="O24" s="213">
        <f t="shared" si="1"/>
        <v>0</v>
      </c>
      <c r="P24">
        <f t="shared" si="2"/>
        <v>0</v>
      </c>
    </row>
    <row r="25" spans="1:16" ht="12.75">
      <c r="A25" s="216">
        <v>367</v>
      </c>
      <c r="B25" s="218" t="s">
        <v>324</v>
      </c>
      <c r="C25" s="219" t="s">
        <v>727</v>
      </c>
      <c r="D25" s="219" t="s">
        <v>718</v>
      </c>
      <c r="G25" s="218" t="s">
        <v>129</v>
      </c>
      <c r="J25" s="220">
        <v>116.08</v>
      </c>
      <c r="K25" s="214" t="s">
        <v>129</v>
      </c>
      <c r="L25" s="214" t="s">
        <v>324</v>
      </c>
      <c r="M25" s="214">
        <f t="shared" si="0"/>
        <v>0</v>
      </c>
      <c r="N25" s="212">
        <v>116.08</v>
      </c>
      <c r="O25" s="213">
        <f t="shared" si="1"/>
        <v>0</v>
      </c>
      <c r="P25">
        <f t="shared" si="2"/>
        <v>0</v>
      </c>
    </row>
    <row r="26" spans="1:16" ht="12.75">
      <c r="A26" s="216">
        <v>368</v>
      </c>
      <c r="B26" s="218" t="s">
        <v>324</v>
      </c>
      <c r="C26" s="219" t="s">
        <v>728</v>
      </c>
      <c r="D26" s="219" t="s">
        <v>717</v>
      </c>
      <c r="G26" s="218" t="s">
        <v>129</v>
      </c>
      <c r="J26" s="220">
        <v>1186.98</v>
      </c>
      <c r="K26" s="214" t="s">
        <v>129</v>
      </c>
      <c r="L26" s="214" t="s">
        <v>324</v>
      </c>
      <c r="M26" s="214">
        <f t="shared" si="0"/>
        <v>0</v>
      </c>
      <c r="N26" s="212">
        <v>1186.98</v>
      </c>
      <c r="O26" s="213">
        <f t="shared" si="1"/>
        <v>0</v>
      </c>
      <c r="P26">
        <f t="shared" si="2"/>
        <v>0</v>
      </c>
    </row>
    <row r="27" spans="1:16" ht="12.75">
      <c r="A27" s="216">
        <v>369</v>
      </c>
      <c r="B27" s="218" t="s">
        <v>324</v>
      </c>
      <c r="C27" s="219" t="s">
        <v>729</v>
      </c>
      <c r="D27" s="219" t="s">
        <v>717</v>
      </c>
      <c r="G27" s="218" t="s">
        <v>129</v>
      </c>
      <c r="J27" s="220">
        <v>264.93</v>
      </c>
      <c r="K27" s="214" t="s">
        <v>129</v>
      </c>
      <c r="L27" s="214" t="s">
        <v>324</v>
      </c>
      <c r="M27" s="214">
        <f t="shared" si="0"/>
        <v>0</v>
      </c>
      <c r="N27" s="212">
        <v>264.93</v>
      </c>
      <c r="O27" s="213">
        <f t="shared" si="1"/>
        <v>0</v>
      </c>
      <c r="P27">
        <f t="shared" si="2"/>
        <v>0</v>
      </c>
    </row>
    <row r="28" spans="1:16" ht="12.75">
      <c r="A28" s="216">
        <v>370</v>
      </c>
      <c r="B28" s="218" t="s">
        <v>324</v>
      </c>
      <c r="C28" s="219" t="s">
        <v>728</v>
      </c>
      <c r="D28" s="219" t="s">
        <v>718</v>
      </c>
      <c r="G28" s="218" t="s">
        <v>129</v>
      </c>
      <c r="J28" s="220">
        <v>206.01</v>
      </c>
      <c r="K28" s="214" t="s">
        <v>129</v>
      </c>
      <c r="L28" s="214" t="s">
        <v>324</v>
      </c>
      <c r="M28" s="214">
        <f t="shared" si="0"/>
        <v>0</v>
      </c>
      <c r="N28" s="212">
        <v>206.01</v>
      </c>
      <c r="O28" s="213">
        <f t="shared" si="1"/>
        <v>0</v>
      </c>
      <c r="P28">
        <f t="shared" si="2"/>
        <v>0</v>
      </c>
    </row>
    <row r="29" spans="1:16" ht="12.75">
      <c r="A29" s="216">
        <v>371</v>
      </c>
      <c r="B29" s="218" t="s">
        <v>324</v>
      </c>
      <c r="C29" s="219" t="s">
        <v>729</v>
      </c>
      <c r="D29" s="219" t="s">
        <v>718</v>
      </c>
      <c r="G29" s="218" t="s">
        <v>129</v>
      </c>
      <c r="J29" s="220">
        <v>356.89</v>
      </c>
      <c r="K29" s="214" t="s">
        <v>129</v>
      </c>
      <c r="L29" s="214" t="s">
        <v>324</v>
      </c>
      <c r="M29" s="214">
        <f t="shared" si="0"/>
        <v>0</v>
      </c>
      <c r="N29" s="212">
        <v>356.89</v>
      </c>
      <c r="O29" s="213">
        <f t="shared" si="1"/>
        <v>0</v>
      </c>
      <c r="P29">
        <f t="shared" si="2"/>
        <v>0</v>
      </c>
    </row>
    <row r="30" spans="1:16" ht="12.75">
      <c r="A30" s="216">
        <v>372</v>
      </c>
      <c r="B30" s="218" t="s">
        <v>318</v>
      </c>
      <c r="C30" s="219" t="s">
        <v>730</v>
      </c>
      <c r="D30" s="219" t="s">
        <v>731</v>
      </c>
      <c r="G30" s="218" t="s">
        <v>129</v>
      </c>
      <c r="J30" s="220">
        <v>225.5</v>
      </c>
      <c r="K30" s="214" t="s">
        <v>129</v>
      </c>
      <c r="L30" s="214" t="s">
        <v>318</v>
      </c>
      <c r="M30" s="214">
        <f t="shared" si="0"/>
        <v>0</v>
      </c>
      <c r="N30" s="212">
        <v>225.5</v>
      </c>
      <c r="O30" s="213">
        <f t="shared" si="1"/>
        <v>0</v>
      </c>
      <c r="P30">
        <f t="shared" si="2"/>
        <v>0</v>
      </c>
    </row>
    <row r="31" spans="1:16" ht="12.75">
      <c r="A31" s="216">
        <v>373</v>
      </c>
      <c r="B31" s="218" t="s">
        <v>318</v>
      </c>
      <c r="C31" s="219" t="s">
        <v>719</v>
      </c>
      <c r="D31" s="219" t="s">
        <v>731</v>
      </c>
      <c r="G31" s="218" t="s">
        <v>129</v>
      </c>
      <c r="J31" s="220">
        <v>532.29</v>
      </c>
      <c r="K31" s="214" t="s">
        <v>129</v>
      </c>
      <c r="L31" s="214" t="s">
        <v>318</v>
      </c>
      <c r="M31" s="214">
        <f t="shared" si="0"/>
        <v>0</v>
      </c>
      <c r="N31" s="212">
        <v>532.29</v>
      </c>
      <c r="O31" s="213">
        <f t="shared" si="1"/>
        <v>0</v>
      </c>
      <c r="P31">
        <f t="shared" si="2"/>
        <v>0</v>
      </c>
    </row>
    <row r="32" spans="1:16" ht="12.75">
      <c r="A32" s="216">
        <v>374</v>
      </c>
      <c r="B32" s="218" t="s">
        <v>318</v>
      </c>
      <c r="C32" s="219" t="s">
        <v>732</v>
      </c>
      <c r="D32" s="219" t="s">
        <v>731</v>
      </c>
      <c r="G32" s="218" t="s">
        <v>129</v>
      </c>
      <c r="J32" s="220">
        <v>382.16</v>
      </c>
      <c r="K32" s="214" t="s">
        <v>129</v>
      </c>
      <c r="L32" s="214" t="s">
        <v>318</v>
      </c>
      <c r="M32" s="214">
        <f t="shared" si="0"/>
        <v>0</v>
      </c>
      <c r="N32" s="212">
        <v>382.16</v>
      </c>
      <c r="O32" s="213">
        <f t="shared" si="1"/>
        <v>0</v>
      </c>
      <c r="P32">
        <f t="shared" si="2"/>
        <v>0</v>
      </c>
    </row>
    <row r="33" spans="1:16" ht="12.75">
      <c r="A33" s="216">
        <v>375</v>
      </c>
      <c r="B33" s="218" t="s">
        <v>318</v>
      </c>
      <c r="C33" s="219" t="s">
        <v>733</v>
      </c>
      <c r="D33" s="219" t="s">
        <v>734</v>
      </c>
      <c r="G33" s="218" t="s">
        <v>129</v>
      </c>
      <c r="J33" s="220">
        <v>204</v>
      </c>
      <c r="K33" s="214" t="s">
        <v>129</v>
      </c>
      <c r="L33" s="214" t="s">
        <v>318</v>
      </c>
      <c r="M33" s="214">
        <f t="shared" si="0"/>
        <v>0</v>
      </c>
      <c r="N33" s="212">
        <v>204</v>
      </c>
      <c r="O33" s="213">
        <f t="shared" si="1"/>
        <v>0</v>
      </c>
      <c r="P33">
        <f t="shared" si="2"/>
        <v>0</v>
      </c>
    </row>
    <row r="34" spans="1:16" ht="12.75">
      <c r="A34" s="216">
        <v>389</v>
      </c>
      <c r="B34" s="218" t="s">
        <v>388</v>
      </c>
      <c r="C34" s="219" t="s">
        <v>735</v>
      </c>
      <c r="D34" s="219" t="s">
        <v>736</v>
      </c>
      <c r="G34" s="218" t="s">
        <v>129</v>
      </c>
      <c r="J34" s="220">
        <v>252.32</v>
      </c>
      <c r="K34" s="214" t="s">
        <v>129</v>
      </c>
      <c r="L34" s="214" t="s">
        <v>388</v>
      </c>
      <c r="M34" s="214">
        <f t="shared" si="0"/>
        <v>0</v>
      </c>
      <c r="N34" s="212">
        <v>252.32</v>
      </c>
      <c r="O34" s="213">
        <f t="shared" si="1"/>
        <v>0</v>
      </c>
      <c r="P34">
        <f t="shared" si="2"/>
        <v>0</v>
      </c>
    </row>
    <row r="35" spans="1:16" ht="12.75">
      <c r="A35" s="216">
        <v>390</v>
      </c>
      <c r="B35" s="218" t="s">
        <v>388</v>
      </c>
      <c r="C35" s="219" t="s">
        <v>737</v>
      </c>
      <c r="D35" s="219" t="s">
        <v>736</v>
      </c>
      <c r="G35" s="218" t="s">
        <v>129</v>
      </c>
      <c r="J35" s="220">
        <v>200</v>
      </c>
      <c r="K35" s="214" t="s">
        <v>129</v>
      </c>
      <c r="L35" s="214" t="s">
        <v>388</v>
      </c>
      <c r="M35" s="214">
        <f t="shared" si="0"/>
        <v>0</v>
      </c>
      <c r="N35" s="212">
        <v>200</v>
      </c>
      <c r="O35" s="213">
        <f t="shared" si="1"/>
        <v>0</v>
      </c>
      <c r="P35">
        <f t="shared" si="2"/>
        <v>0</v>
      </c>
    </row>
    <row r="36" spans="1:16" ht="12.75">
      <c r="A36" s="216">
        <v>391</v>
      </c>
      <c r="B36" s="218" t="s">
        <v>388</v>
      </c>
      <c r="C36" s="219" t="s">
        <v>738</v>
      </c>
      <c r="D36" s="219" t="s">
        <v>736</v>
      </c>
      <c r="G36" s="218" t="s">
        <v>129</v>
      </c>
      <c r="J36" s="220">
        <v>126.16</v>
      </c>
      <c r="K36" s="214" t="s">
        <v>129</v>
      </c>
      <c r="L36" s="214" t="s">
        <v>388</v>
      </c>
      <c r="M36" s="214">
        <f t="shared" si="0"/>
        <v>0</v>
      </c>
      <c r="N36" s="212">
        <v>126.16</v>
      </c>
      <c r="O36" s="213">
        <f t="shared" si="1"/>
        <v>0</v>
      </c>
      <c r="P36">
        <f t="shared" si="2"/>
        <v>0</v>
      </c>
    </row>
    <row r="37" spans="1:16" ht="12.75">
      <c r="A37" s="216">
        <v>392</v>
      </c>
      <c r="B37" s="218" t="s">
        <v>388</v>
      </c>
      <c r="C37" s="219" t="s">
        <v>739</v>
      </c>
      <c r="D37" s="219" t="s">
        <v>736</v>
      </c>
      <c r="G37" s="218" t="s">
        <v>129</v>
      </c>
      <c r="J37" s="220">
        <v>135.1</v>
      </c>
      <c r="K37" s="214" t="s">
        <v>129</v>
      </c>
      <c r="L37" s="214" t="s">
        <v>388</v>
      </c>
      <c r="M37" s="214">
        <f t="shared" si="0"/>
        <v>0</v>
      </c>
      <c r="N37" s="212">
        <v>135.1</v>
      </c>
      <c r="O37" s="213">
        <f t="shared" si="1"/>
        <v>0</v>
      </c>
      <c r="P37">
        <f t="shared" si="2"/>
        <v>0</v>
      </c>
    </row>
    <row r="38" spans="1:16" ht="12.75">
      <c r="A38" s="216">
        <v>393</v>
      </c>
      <c r="B38" s="218" t="s">
        <v>388</v>
      </c>
      <c r="C38" s="219" t="s">
        <v>740</v>
      </c>
      <c r="D38" s="219" t="s">
        <v>736</v>
      </c>
      <c r="G38" s="218" t="s">
        <v>129</v>
      </c>
      <c r="J38" s="220">
        <v>126.16</v>
      </c>
      <c r="K38" s="214" t="s">
        <v>129</v>
      </c>
      <c r="L38" s="214" t="s">
        <v>388</v>
      </c>
      <c r="M38" s="214">
        <f t="shared" si="0"/>
        <v>0</v>
      </c>
      <c r="N38" s="212">
        <v>126.16</v>
      </c>
      <c r="O38" s="213">
        <f t="shared" si="1"/>
        <v>0</v>
      </c>
      <c r="P38">
        <f t="shared" si="2"/>
        <v>0</v>
      </c>
    </row>
    <row r="39" spans="1:16" ht="12.75">
      <c r="A39" s="216">
        <v>394</v>
      </c>
      <c r="B39" s="218" t="s">
        <v>388</v>
      </c>
      <c r="C39" s="219" t="s">
        <v>741</v>
      </c>
      <c r="D39" s="219" t="s">
        <v>736</v>
      </c>
      <c r="G39" s="218" t="s">
        <v>129</v>
      </c>
      <c r="J39" s="220">
        <v>200</v>
      </c>
      <c r="K39" s="214" t="s">
        <v>129</v>
      </c>
      <c r="L39" s="214" t="s">
        <v>388</v>
      </c>
      <c r="M39" s="214">
        <f t="shared" si="0"/>
        <v>0</v>
      </c>
      <c r="N39" s="212">
        <v>200</v>
      </c>
      <c r="O39" s="213">
        <f t="shared" si="1"/>
        <v>0</v>
      </c>
      <c r="P39">
        <f t="shared" si="2"/>
        <v>0</v>
      </c>
    </row>
    <row r="40" spans="1:16" ht="12.75">
      <c r="A40" s="216">
        <v>395</v>
      </c>
      <c r="B40" s="218" t="s">
        <v>388</v>
      </c>
      <c r="C40" s="219" t="s">
        <v>742</v>
      </c>
      <c r="D40" s="219" t="s">
        <v>736</v>
      </c>
      <c r="G40" s="218" t="s">
        <v>129</v>
      </c>
      <c r="J40" s="220">
        <v>126.16</v>
      </c>
      <c r="K40" s="214" t="s">
        <v>129</v>
      </c>
      <c r="L40" s="214" t="s">
        <v>388</v>
      </c>
      <c r="M40" s="214">
        <f aca="true" t="shared" si="3" ref="M40:M71">IF(K40&lt;&gt;"",L40-K40,0)</f>
        <v>0</v>
      </c>
      <c r="N40" s="212">
        <v>126.16</v>
      </c>
      <c r="O40" s="213">
        <f aca="true" t="shared" si="4" ref="O40:O71">IF(K40&lt;&gt;"",N40*M40,0)</f>
        <v>0</v>
      </c>
      <c r="P40">
        <f aca="true" t="shared" si="5" ref="P40:P71">IF(K40&lt;&gt;"",N40,0)</f>
        <v>0</v>
      </c>
    </row>
    <row r="41" spans="1:16" ht="12.75">
      <c r="A41" s="216">
        <v>396</v>
      </c>
      <c r="B41" s="218" t="s">
        <v>388</v>
      </c>
      <c r="C41" s="219" t="s">
        <v>743</v>
      </c>
      <c r="D41" s="219" t="s">
        <v>736</v>
      </c>
      <c r="G41" s="218" t="s">
        <v>129</v>
      </c>
      <c r="J41" s="220">
        <v>120.76</v>
      </c>
      <c r="K41" s="214" t="s">
        <v>129</v>
      </c>
      <c r="L41" s="214" t="s">
        <v>388</v>
      </c>
      <c r="M41" s="214">
        <f t="shared" si="3"/>
        <v>0</v>
      </c>
      <c r="N41" s="212">
        <v>120.76</v>
      </c>
      <c r="O41" s="213">
        <f t="shared" si="4"/>
        <v>0</v>
      </c>
      <c r="P41">
        <f t="shared" si="5"/>
        <v>0</v>
      </c>
    </row>
    <row r="42" spans="1:16" ht="12.75">
      <c r="A42" s="216">
        <v>397</v>
      </c>
      <c r="B42" s="218" t="s">
        <v>388</v>
      </c>
      <c r="C42" s="219" t="s">
        <v>744</v>
      </c>
      <c r="D42" s="219" t="s">
        <v>736</v>
      </c>
      <c r="G42" s="218" t="s">
        <v>129</v>
      </c>
      <c r="J42" s="220">
        <v>159</v>
      </c>
      <c r="K42" s="214" t="s">
        <v>129</v>
      </c>
      <c r="L42" s="214" t="s">
        <v>388</v>
      </c>
      <c r="M42" s="214">
        <f t="shared" si="3"/>
        <v>0</v>
      </c>
      <c r="N42" s="212">
        <v>159</v>
      </c>
      <c r="O42" s="213">
        <f t="shared" si="4"/>
        <v>0</v>
      </c>
      <c r="P42">
        <f t="shared" si="5"/>
        <v>0</v>
      </c>
    </row>
    <row r="43" spans="1:16" ht="12.75">
      <c r="A43" s="216">
        <v>398</v>
      </c>
      <c r="B43" s="218" t="s">
        <v>388</v>
      </c>
      <c r="C43" s="219" t="s">
        <v>745</v>
      </c>
      <c r="D43" s="219" t="s">
        <v>736</v>
      </c>
      <c r="G43" s="218" t="s">
        <v>129</v>
      </c>
      <c r="J43" s="220">
        <v>370.9</v>
      </c>
      <c r="K43" s="214" t="s">
        <v>129</v>
      </c>
      <c r="L43" s="214" t="s">
        <v>388</v>
      </c>
      <c r="M43" s="214">
        <f t="shared" si="3"/>
        <v>0</v>
      </c>
      <c r="N43" s="212">
        <v>370.9</v>
      </c>
      <c r="O43" s="213">
        <f t="shared" si="4"/>
        <v>0</v>
      </c>
      <c r="P43">
        <f t="shared" si="5"/>
        <v>0</v>
      </c>
    </row>
    <row r="44" spans="1:16" ht="12.75">
      <c r="A44" s="216">
        <v>399</v>
      </c>
      <c r="B44" s="218" t="s">
        <v>388</v>
      </c>
      <c r="C44" s="219" t="s">
        <v>746</v>
      </c>
      <c r="D44" s="219" t="s">
        <v>736</v>
      </c>
      <c r="G44" s="218" t="s">
        <v>129</v>
      </c>
      <c r="J44" s="220">
        <v>125</v>
      </c>
      <c r="K44" s="214" t="s">
        <v>129</v>
      </c>
      <c r="L44" s="214" t="s">
        <v>388</v>
      </c>
      <c r="M44" s="214">
        <f t="shared" si="3"/>
        <v>0</v>
      </c>
      <c r="N44" s="212">
        <v>125</v>
      </c>
      <c r="O44" s="213">
        <f t="shared" si="4"/>
        <v>0</v>
      </c>
      <c r="P44">
        <f t="shared" si="5"/>
        <v>0</v>
      </c>
    </row>
    <row r="45" spans="1:16" ht="12.75">
      <c r="A45" s="216">
        <v>400</v>
      </c>
      <c r="B45" s="218" t="s">
        <v>388</v>
      </c>
      <c r="C45" s="219" t="s">
        <v>747</v>
      </c>
      <c r="D45" s="219" t="s">
        <v>736</v>
      </c>
      <c r="G45" s="218" t="s">
        <v>129</v>
      </c>
      <c r="J45" s="220">
        <v>290.5</v>
      </c>
      <c r="K45" s="214" t="s">
        <v>129</v>
      </c>
      <c r="L45" s="214" t="s">
        <v>388</v>
      </c>
      <c r="M45" s="214">
        <f t="shared" si="3"/>
        <v>0</v>
      </c>
      <c r="N45" s="212">
        <v>290.5</v>
      </c>
      <c r="O45" s="213">
        <f t="shared" si="4"/>
        <v>0</v>
      </c>
      <c r="P45">
        <f t="shared" si="5"/>
        <v>0</v>
      </c>
    </row>
    <row r="46" spans="1:16" ht="12.75">
      <c r="A46" s="216">
        <v>401</v>
      </c>
      <c r="B46" s="218" t="s">
        <v>388</v>
      </c>
      <c r="C46" s="219" t="s">
        <v>748</v>
      </c>
      <c r="D46" s="219" t="s">
        <v>736</v>
      </c>
      <c r="G46" s="218" t="s">
        <v>129</v>
      </c>
      <c r="J46" s="220">
        <v>359</v>
      </c>
      <c r="K46" s="214" t="s">
        <v>129</v>
      </c>
      <c r="L46" s="214" t="s">
        <v>388</v>
      </c>
      <c r="M46" s="214">
        <f t="shared" si="3"/>
        <v>0</v>
      </c>
      <c r="N46" s="212">
        <v>359</v>
      </c>
      <c r="O46" s="213">
        <f t="shared" si="4"/>
        <v>0</v>
      </c>
      <c r="P46">
        <f t="shared" si="5"/>
        <v>0</v>
      </c>
    </row>
    <row r="47" spans="1:16" ht="12.75">
      <c r="A47" s="216">
        <v>402</v>
      </c>
      <c r="B47" s="218" t="s">
        <v>388</v>
      </c>
      <c r="C47" s="219" t="s">
        <v>749</v>
      </c>
      <c r="D47" s="219" t="s">
        <v>736</v>
      </c>
      <c r="G47" s="218" t="s">
        <v>129</v>
      </c>
      <c r="J47" s="220">
        <v>126.16</v>
      </c>
      <c r="K47" s="214" t="s">
        <v>129</v>
      </c>
      <c r="L47" s="214" t="s">
        <v>388</v>
      </c>
      <c r="M47" s="214">
        <f t="shared" si="3"/>
        <v>0</v>
      </c>
      <c r="N47" s="212">
        <v>126.16</v>
      </c>
      <c r="O47" s="213">
        <f t="shared" si="4"/>
        <v>0</v>
      </c>
      <c r="P47">
        <f t="shared" si="5"/>
        <v>0</v>
      </c>
    </row>
    <row r="48" spans="1:16" ht="12.75">
      <c r="A48" s="216">
        <v>403</v>
      </c>
      <c r="B48" s="218" t="s">
        <v>388</v>
      </c>
      <c r="C48" s="219" t="s">
        <v>727</v>
      </c>
      <c r="D48" s="219" t="s">
        <v>736</v>
      </c>
      <c r="G48" s="218" t="s">
        <v>129</v>
      </c>
      <c r="J48" s="220">
        <v>166.55</v>
      </c>
      <c r="K48" s="214" t="s">
        <v>129</v>
      </c>
      <c r="L48" s="214" t="s">
        <v>388</v>
      </c>
      <c r="M48" s="214">
        <f t="shared" si="3"/>
        <v>0</v>
      </c>
      <c r="N48" s="212">
        <v>166.55</v>
      </c>
      <c r="O48" s="213">
        <f t="shared" si="4"/>
        <v>0</v>
      </c>
      <c r="P48">
        <f t="shared" si="5"/>
        <v>0</v>
      </c>
    </row>
    <row r="49" spans="1:16" ht="12.75">
      <c r="A49" s="216">
        <v>404</v>
      </c>
      <c r="B49" s="218" t="s">
        <v>388</v>
      </c>
      <c r="C49" s="219" t="s">
        <v>750</v>
      </c>
      <c r="D49" s="219" t="s">
        <v>736</v>
      </c>
      <c r="G49" s="218" t="s">
        <v>129</v>
      </c>
      <c r="J49" s="220">
        <v>200</v>
      </c>
      <c r="K49" s="214" t="s">
        <v>129</v>
      </c>
      <c r="L49" s="214" t="s">
        <v>388</v>
      </c>
      <c r="M49" s="214">
        <f t="shared" si="3"/>
        <v>0</v>
      </c>
      <c r="N49" s="212">
        <v>200</v>
      </c>
      <c r="O49" s="213">
        <f t="shared" si="4"/>
        <v>0</v>
      </c>
      <c r="P49">
        <f t="shared" si="5"/>
        <v>0</v>
      </c>
    </row>
    <row r="50" spans="1:16" ht="12.75">
      <c r="A50" s="216">
        <v>405</v>
      </c>
      <c r="B50" s="218" t="s">
        <v>388</v>
      </c>
      <c r="C50" s="219" t="s">
        <v>751</v>
      </c>
      <c r="D50" s="219" t="s">
        <v>736</v>
      </c>
      <c r="G50" s="218" t="s">
        <v>129</v>
      </c>
      <c r="J50" s="220">
        <v>400</v>
      </c>
      <c r="K50" s="214" t="s">
        <v>129</v>
      </c>
      <c r="L50" s="214" t="s">
        <v>388</v>
      </c>
      <c r="M50" s="214">
        <f t="shared" si="3"/>
        <v>0</v>
      </c>
      <c r="N50" s="212">
        <v>400</v>
      </c>
      <c r="O50" s="213">
        <f t="shared" si="4"/>
        <v>0</v>
      </c>
      <c r="P50">
        <f t="shared" si="5"/>
        <v>0</v>
      </c>
    </row>
    <row r="51" spans="1:16" ht="12.75">
      <c r="A51" s="216">
        <v>406</v>
      </c>
      <c r="B51" s="218" t="s">
        <v>388</v>
      </c>
      <c r="C51" s="219" t="s">
        <v>752</v>
      </c>
      <c r="D51" s="219" t="s">
        <v>736</v>
      </c>
      <c r="G51" s="218" t="s">
        <v>129</v>
      </c>
      <c r="J51" s="220">
        <v>573.4</v>
      </c>
      <c r="K51" s="214" t="s">
        <v>129</v>
      </c>
      <c r="L51" s="214" t="s">
        <v>388</v>
      </c>
      <c r="M51" s="214">
        <f t="shared" si="3"/>
        <v>0</v>
      </c>
      <c r="N51" s="212">
        <v>573.4</v>
      </c>
      <c r="O51" s="213">
        <f t="shared" si="4"/>
        <v>0</v>
      </c>
      <c r="P51">
        <f t="shared" si="5"/>
        <v>0</v>
      </c>
    </row>
    <row r="52" spans="1:16" ht="12.75">
      <c r="A52" s="216">
        <v>407</v>
      </c>
      <c r="B52" s="218" t="s">
        <v>388</v>
      </c>
      <c r="C52" s="219" t="s">
        <v>753</v>
      </c>
      <c r="D52" s="219" t="s">
        <v>736</v>
      </c>
      <c r="G52" s="218" t="s">
        <v>129</v>
      </c>
      <c r="J52" s="220">
        <v>169.89</v>
      </c>
      <c r="K52" s="214" t="s">
        <v>129</v>
      </c>
      <c r="L52" s="214" t="s">
        <v>388</v>
      </c>
      <c r="M52" s="214">
        <f t="shared" si="3"/>
        <v>0</v>
      </c>
      <c r="N52" s="212">
        <v>169.89</v>
      </c>
      <c r="O52" s="213">
        <f t="shared" si="4"/>
        <v>0</v>
      </c>
      <c r="P52">
        <f t="shared" si="5"/>
        <v>0</v>
      </c>
    </row>
    <row r="53" spans="1:16" ht="12.75">
      <c r="A53" s="216">
        <v>408</v>
      </c>
      <c r="B53" s="218" t="s">
        <v>388</v>
      </c>
      <c r="C53" s="219" t="s">
        <v>754</v>
      </c>
      <c r="D53" s="219" t="s">
        <v>736</v>
      </c>
      <c r="G53" s="218" t="s">
        <v>129</v>
      </c>
      <c r="J53" s="220">
        <v>126.16</v>
      </c>
      <c r="K53" s="214" t="s">
        <v>129</v>
      </c>
      <c r="L53" s="214" t="s">
        <v>388</v>
      </c>
      <c r="M53" s="214">
        <f t="shared" si="3"/>
        <v>0</v>
      </c>
      <c r="N53" s="212">
        <v>126.16</v>
      </c>
      <c r="O53" s="213">
        <f t="shared" si="4"/>
        <v>0</v>
      </c>
      <c r="P53">
        <f t="shared" si="5"/>
        <v>0</v>
      </c>
    </row>
    <row r="54" spans="1:16" ht="12.75">
      <c r="A54" s="216">
        <v>409</v>
      </c>
      <c r="B54" s="218" t="s">
        <v>388</v>
      </c>
      <c r="C54" s="219" t="s">
        <v>755</v>
      </c>
      <c r="D54" s="219" t="s">
        <v>756</v>
      </c>
      <c r="G54" s="218" t="s">
        <v>129</v>
      </c>
      <c r="J54" s="220">
        <v>1200</v>
      </c>
      <c r="K54" s="214" t="s">
        <v>129</v>
      </c>
      <c r="L54" s="214" t="s">
        <v>388</v>
      </c>
      <c r="M54" s="214">
        <f t="shared" si="3"/>
        <v>0</v>
      </c>
      <c r="N54" s="212">
        <v>1200</v>
      </c>
      <c r="O54" s="213">
        <f t="shared" si="4"/>
        <v>0</v>
      </c>
      <c r="P54">
        <f t="shared" si="5"/>
        <v>0</v>
      </c>
    </row>
    <row r="55" spans="1:16" ht="12.75">
      <c r="A55" s="216">
        <v>410</v>
      </c>
      <c r="B55" s="218" t="s">
        <v>388</v>
      </c>
      <c r="C55" s="219" t="s">
        <v>757</v>
      </c>
      <c r="D55" s="219" t="s">
        <v>756</v>
      </c>
      <c r="G55" s="218" t="s">
        <v>129</v>
      </c>
      <c r="J55" s="220">
        <v>400</v>
      </c>
      <c r="K55" s="214" t="s">
        <v>129</v>
      </c>
      <c r="L55" s="214" t="s">
        <v>388</v>
      </c>
      <c r="M55" s="214">
        <f t="shared" si="3"/>
        <v>0</v>
      </c>
      <c r="N55" s="212">
        <v>400</v>
      </c>
      <c r="O55" s="213">
        <f t="shared" si="4"/>
        <v>0</v>
      </c>
      <c r="P55">
        <f t="shared" si="5"/>
        <v>0</v>
      </c>
    </row>
    <row r="56" spans="1:16" ht="12.75">
      <c r="A56" s="216">
        <v>411</v>
      </c>
      <c r="B56" s="218" t="s">
        <v>388</v>
      </c>
      <c r="C56" s="219" t="s">
        <v>758</v>
      </c>
      <c r="D56" s="219" t="s">
        <v>759</v>
      </c>
      <c r="G56" s="218" t="s">
        <v>129</v>
      </c>
      <c r="J56" s="220">
        <v>720</v>
      </c>
      <c r="K56" s="214" t="s">
        <v>129</v>
      </c>
      <c r="L56" s="214" t="s">
        <v>388</v>
      </c>
      <c r="M56" s="214">
        <f t="shared" si="3"/>
        <v>0</v>
      </c>
      <c r="N56" s="212">
        <v>720</v>
      </c>
      <c r="O56" s="213">
        <f t="shared" si="4"/>
        <v>0</v>
      </c>
      <c r="P56">
        <f t="shared" si="5"/>
        <v>0</v>
      </c>
    </row>
    <row r="57" spans="1:16" ht="12.75">
      <c r="A57" s="216">
        <v>412</v>
      </c>
      <c r="B57" s="218" t="s">
        <v>388</v>
      </c>
      <c r="C57" s="219" t="s">
        <v>760</v>
      </c>
      <c r="D57" s="219" t="s">
        <v>761</v>
      </c>
      <c r="G57" s="218" t="s">
        <v>129</v>
      </c>
      <c r="J57" s="220">
        <v>720</v>
      </c>
      <c r="K57" s="214" t="s">
        <v>129</v>
      </c>
      <c r="L57" s="214" t="s">
        <v>388</v>
      </c>
      <c r="M57" s="214">
        <f t="shared" si="3"/>
        <v>0</v>
      </c>
      <c r="N57" s="212">
        <v>720</v>
      </c>
      <c r="O57" s="213">
        <f t="shared" si="4"/>
        <v>0</v>
      </c>
      <c r="P57">
        <f t="shared" si="5"/>
        <v>0</v>
      </c>
    </row>
    <row r="58" spans="1:16" ht="12.75">
      <c r="A58" s="216">
        <v>413</v>
      </c>
      <c r="B58" s="218" t="s">
        <v>388</v>
      </c>
      <c r="C58" s="219" t="s">
        <v>762</v>
      </c>
      <c r="D58" s="219" t="s">
        <v>759</v>
      </c>
      <c r="G58" s="218" t="s">
        <v>129</v>
      </c>
      <c r="J58" s="220">
        <v>720</v>
      </c>
      <c r="K58" s="214" t="s">
        <v>129</v>
      </c>
      <c r="L58" s="214" t="s">
        <v>388</v>
      </c>
      <c r="M58" s="214">
        <f t="shared" si="3"/>
        <v>0</v>
      </c>
      <c r="N58" s="212">
        <v>720</v>
      </c>
      <c r="O58" s="213">
        <f t="shared" si="4"/>
        <v>0</v>
      </c>
      <c r="P58">
        <f t="shared" si="5"/>
        <v>0</v>
      </c>
    </row>
    <row r="59" spans="1:16" ht="12.75">
      <c r="A59" s="216">
        <v>414</v>
      </c>
      <c r="B59" s="218" t="s">
        <v>388</v>
      </c>
      <c r="C59" s="219" t="s">
        <v>763</v>
      </c>
      <c r="D59" s="219" t="s">
        <v>764</v>
      </c>
      <c r="G59" s="218" t="s">
        <v>129</v>
      </c>
      <c r="J59" s="220">
        <v>720</v>
      </c>
      <c r="K59" s="214" t="s">
        <v>129</v>
      </c>
      <c r="L59" s="214" t="s">
        <v>388</v>
      </c>
      <c r="M59" s="214">
        <f t="shared" si="3"/>
        <v>0</v>
      </c>
      <c r="N59" s="212">
        <v>720</v>
      </c>
      <c r="O59" s="213">
        <f t="shared" si="4"/>
        <v>0</v>
      </c>
      <c r="P59">
        <f t="shared" si="5"/>
        <v>0</v>
      </c>
    </row>
    <row r="60" spans="1:16" ht="12.75">
      <c r="A60" s="216">
        <v>415</v>
      </c>
      <c r="B60" s="218" t="s">
        <v>388</v>
      </c>
      <c r="C60" s="219" t="s">
        <v>765</v>
      </c>
      <c r="D60" s="219" t="s">
        <v>766</v>
      </c>
      <c r="G60" s="218" t="s">
        <v>129</v>
      </c>
      <c r="J60" s="220">
        <v>720</v>
      </c>
      <c r="K60" s="214" t="s">
        <v>129</v>
      </c>
      <c r="L60" s="214" t="s">
        <v>388</v>
      </c>
      <c r="M60" s="214">
        <f t="shared" si="3"/>
        <v>0</v>
      </c>
      <c r="N60" s="212">
        <v>720</v>
      </c>
      <c r="O60" s="213">
        <f t="shared" si="4"/>
        <v>0</v>
      </c>
      <c r="P60">
        <f t="shared" si="5"/>
        <v>0</v>
      </c>
    </row>
    <row r="61" spans="1:16" ht="12.75">
      <c r="A61" s="216">
        <v>416</v>
      </c>
      <c r="B61" s="218" t="s">
        <v>388</v>
      </c>
      <c r="C61" s="219" t="s">
        <v>767</v>
      </c>
      <c r="D61" s="219" t="s">
        <v>768</v>
      </c>
      <c r="G61" s="218" t="s">
        <v>129</v>
      </c>
      <c r="J61" s="220">
        <v>720</v>
      </c>
      <c r="K61" s="214" t="s">
        <v>129</v>
      </c>
      <c r="L61" s="214" t="s">
        <v>388</v>
      </c>
      <c r="M61" s="214">
        <f t="shared" si="3"/>
        <v>0</v>
      </c>
      <c r="N61" s="212">
        <v>720</v>
      </c>
      <c r="O61" s="213">
        <f t="shared" si="4"/>
        <v>0</v>
      </c>
      <c r="P61">
        <f t="shared" si="5"/>
        <v>0</v>
      </c>
    </row>
    <row r="62" spans="1:16" ht="12.75">
      <c r="A62" s="216">
        <v>417</v>
      </c>
      <c r="B62" s="218" t="s">
        <v>388</v>
      </c>
      <c r="C62" s="219" t="s">
        <v>769</v>
      </c>
      <c r="D62" s="219" t="s">
        <v>759</v>
      </c>
      <c r="G62" s="218" t="s">
        <v>129</v>
      </c>
      <c r="J62" s="220">
        <v>720</v>
      </c>
      <c r="K62" s="214" t="s">
        <v>129</v>
      </c>
      <c r="L62" s="214" t="s">
        <v>388</v>
      </c>
      <c r="M62" s="214">
        <f t="shared" si="3"/>
        <v>0</v>
      </c>
      <c r="N62" s="212">
        <v>720</v>
      </c>
      <c r="O62" s="213">
        <f t="shared" si="4"/>
        <v>0</v>
      </c>
      <c r="P62">
        <f t="shared" si="5"/>
        <v>0</v>
      </c>
    </row>
    <row r="63" spans="1:16" ht="12.75">
      <c r="A63" s="216">
        <v>418</v>
      </c>
      <c r="B63" s="218" t="s">
        <v>388</v>
      </c>
      <c r="C63" s="219" t="s">
        <v>770</v>
      </c>
      <c r="D63" s="219" t="s">
        <v>759</v>
      </c>
      <c r="G63" s="218" t="s">
        <v>129</v>
      </c>
      <c r="J63" s="220">
        <v>720</v>
      </c>
      <c r="K63" s="214" t="s">
        <v>129</v>
      </c>
      <c r="L63" s="214" t="s">
        <v>388</v>
      </c>
      <c r="M63" s="214">
        <f t="shared" si="3"/>
        <v>0</v>
      </c>
      <c r="N63" s="212">
        <v>720</v>
      </c>
      <c r="O63" s="213">
        <f t="shared" si="4"/>
        <v>0</v>
      </c>
      <c r="P63">
        <f t="shared" si="5"/>
        <v>0</v>
      </c>
    </row>
    <row r="64" spans="1:16" ht="12.75">
      <c r="A64" s="216">
        <v>419</v>
      </c>
      <c r="B64" s="218" t="s">
        <v>388</v>
      </c>
      <c r="C64" s="219" t="s">
        <v>771</v>
      </c>
      <c r="D64" s="219" t="s">
        <v>759</v>
      </c>
      <c r="G64" s="218" t="s">
        <v>129</v>
      </c>
      <c r="J64" s="220">
        <v>720</v>
      </c>
      <c r="K64" s="214" t="s">
        <v>129</v>
      </c>
      <c r="L64" s="214" t="s">
        <v>388</v>
      </c>
      <c r="M64" s="214">
        <f t="shared" si="3"/>
        <v>0</v>
      </c>
      <c r="N64" s="212">
        <v>720</v>
      </c>
      <c r="O64" s="213">
        <f t="shared" si="4"/>
        <v>0</v>
      </c>
      <c r="P64">
        <f t="shared" si="5"/>
        <v>0</v>
      </c>
    </row>
    <row r="65" spans="1:16" ht="12.75">
      <c r="A65" s="216">
        <v>420</v>
      </c>
      <c r="B65" s="218" t="s">
        <v>388</v>
      </c>
      <c r="C65" s="219" t="s">
        <v>772</v>
      </c>
      <c r="D65" s="219" t="s">
        <v>759</v>
      </c>
      <c r="G65" s="218" t="s">
        <v>129</v>
      </c>
      <c r="J65" s="220">
        <v>720</v>
      </c>
      <c r="K65" s="214" t="s">
        <v>129</v>
      </c>
      <c r="L65" s="214" t="s">
        <v>388</v>
      </c>
      <c r="M65" s="214">
        <f t="shared" si="3"/>
        <v>0</v>
      </c>
      <c r="N65" s="212">
        <v>720</v>
      </c>
      <c r="O65" s="213">
        <f t="shared" si="4"/>
        <v>0</v>
      </c>
      <c r="P65">
        <f t="shared" si="5"/>
        <v>0</v>
      </c>
    </row>
    <row r="66" spans="1:16" ht="12.75">
      <c r="A66" s="216">
        <v>421</v>
      </c>
      <c r="B66" s="218" t="s">
        <v>388</v>
      </c>
      <c r="C66" s="219" t="s">
        <v>773</v>
      </c>
      <c r="D66" s="219" t="s">
        <v>759</v>
      </c>
      <c r="G66" s="218" t="s">
        <v>129</v>
      </c>
      <c r="J66" s="220">
        <v>720</v>
      </c>
      <c r="K66" s="214" t="s">
        <v>129</v>
      </c>
      <c r="L66" s="214" t="s">
        <v>388</v>
      </c>
      <c r="M66" s="214">
        <f t="shared" si="3"/>
        <v>0</v>
      </c>
      <c r="N66" s="212">
        <v>720</v>
      </c>
      <c r="O66" s="213">
        <f t="shared" si="4"/>
        <v>0</v>
      </c>
      <c r="P66">
        <f t="shared" si="5"/>
        <v>0</v>
      </c>
    </row>
    <row r="67" spans="1:16" ht="12.75">
      <c r="A67" s="216">
        <v>422</v>
      </c>
      <c r="B67" s="218" t="s">
        <v>388</v>
      </c>
      <c r="C67" s="219" t="s">
        <v>774</v>
      </c>
      <c r="D67" s="219" t="s">
        <v>775</v>
      </c>
      <c r="G67" s="218" t="s">
        <v>129</v>
      </c>
      <c r="J67" s="220">
        <v>720</v>
      </c>
      <c r="K67" s="214" t="s">
        <v>129</v>
      </c>
      <c r="L67" s="214" t="s">
        <v>388</v>
      </c>
      <c r="M67" s="214">
        <f t="shared" si="3"/>
        <v>0</v>
      </c>
      <c r="N67" s="212">
        <v>720</v>
      </c>
      <c r="O67" s="213">
        <f t="shared" si="4"/>
        <v>0</v>
      </c>
      <c r="P67">
        <f t="shared" si="5"/>
        <v>0</v>
      </c>
    </row>
    <row r="68" spans="1:16" ht="12.75">
      <c r="A68" s="216">
        <v>423</v>
      </c>
      <c r="B68" s="218" t="s">
        <v>388</v>
      </c>
      <c r="C68" s="219" t="s">
        <v>776</v>
      </c>
      <c r="D68" s="219" t="s">
        <v>777</v>
      </c>
      <c r="G68" s="218" t="s">
        <v>129</v>
      </c>
      <c r="J68" s="220">
        <v>1578.26</v>
      </c>
      <c r="K68" s="214" t="s">
        <v>129</v>
      </c>
      <c r="L68" s="214" t="s">
        <v>388</v>
      </c>
      <c r="M68" s="214">
        <f t="shared" si="3"/>
        <v>0</v>
      </c>
      <c r="N68" s="212">
        <v>1578.26</v>
      </c>
      <c r="O68" s="213">
        <f t="shared" si="4"/>
        <v>0</v>
      </c>
      <c r="P68">
        <f t="shared" si="5"/>
        <v>0</v>
      </c>
    </row>
    <row r="69" spans="1:16" ht="12.75">
      <c r="A69" s="216">
        <v>425</v>
      </c>
      <c r="B69" s="218" t="s">
        <v>406</v>
      </c>
      <c r="C69" s="219" t="s">
        <v>778</v>
      </c>
      <c r="D69" s="219" t="s">
        <v>779</v>
      </c>
      <c r="G69" s="218" t="s">
        <v>129</v>
      </c>
      <c r="J69" s="220">
        <v>17000</v>
      </c>
      <c r="K69" s="214" t="s">
        <v>129</v>
      </c>
      <c r="L69" s="214" t="s">
        <v>406</v>
      </c>
      <c r="M69" s="214">
        <f t="shared" si="3"/>
        <v>0</v>
      </c>
      <c r="N69" s="212">
        <v>17000</v>
      </c>
      <c r="O69" s="213">
        <f t="shared" si="4"/>
        <v>0</v>
      </c>
      <c r="P69">
        <f t="shared" si="5"/>
        <v>0</v>
      </c>
    </row>
    <row r="70" spans="1:16" ht="12.75">
      <c r="A70" s="216">
        <v>426</v>
      </c>
      <c r="B70" s="218" t="s">
        <v>246</v>
      </c>
      <c r="C70" s="219" t="s">
        <v>780</v>
      </c>
      <c r="D70" s="219" t="s">
        <v>781</v>
      </c>
      <c r="G70" s="218" t="s">
        <v>129</v>
      </c>
      <c r="J70" s="220">
        <v>1727.58</v>
      </c>
      <c r="K70" s="214" t="s">
        <v>129</v>
      </c>
      <c r="L70" s="214" t="s">
        <v>246</v>
      </c>
      <c r="M70" s="214">
        <f t="shared" si="3"/>
        <v>0</v>
      </c>
      <c r="N70" s="212">
        <v>1727.58</v>
      </c>
      <c r="O70" s="213">
        <f t="shared" si="4"/>
        <v>0</v>
      </c>
      <c r="P70">
        <f t="shared" si="5"/>
        <v>0</v>
      </c>
    </row>
    <row r="71" spans="1:16" ht="12.75">
      <c r="A71" s="216">
        <v>427</v>
      </c>
      <c r="B71" s="218" t="s">
        <v>246</v>
      </c>
      <c r="C71" s="219" t="s">
        <v>782</v>
      </c>
      <c r="D71" s="219" t="s">
        <v>783</v>
      </c>
      <c r="G71" s="218" t="s">
        <v>129</v>
      </c>
      <c r="J71" s="220">
        <v>146.84</v>
      </c>
      <c r="K71" s="214" t="s">
        <v>129</v>
      </c>
      <c r="L71" s="214" t="s">
        <v>246</v>
      </c>
      <c r="M71" s="214">
        <f t="shared" si="3"/>
        <v>0</v>
      </c>
      <c r="N71" s="212">
        <v>146.84</v>
      </c>
      <c r="O71" s="213">
        <f t="shared" si="4"/>
        <v>0</v>
      </c>
      <c r="P71">
        <f t="shared" si="5"/>
        <v>0</v>
      </c>
    </row>
    <row r="72" spans="1:16" ht="12.75">
      <c r="A72" s="216">
        <v>432</v>
      </c>
      <c r="B72" s="218" t="s">
        <v>246</v>
      </c>
      <c r="C72" s="219" t="s">
        <v>782</v>
      </c>
      <c r="D72" s="219" t="s">
        <v>783</v>
      </c>
      <c r="G72" s="218" t="s">
        <v>129</v>
      </c>
      <c r="J72" s="220">
        <v>1075.16</v>
      </c>
      <c r="K72" s="214" t="s">
        <v>129</v>
      </c>
      <c r="L72" s="214" t="s">
        <v>246</v>
      </c>
      <c r="M72" s="214">
        <f aca="true" t="shared" si="6" ref="M72:M103">IF(K72&lt;&gt;"",L72-K72,0)</f>
        <v>0</v>
      </c>
      <c r="N72" s="212">
        <v>1075.16</v>
      </c>
      <c r="O72" s="213">
        <f aca="true" t="shared" si="7" ref="O72:O103">IF(K72&lt;&gt;"",N72*M72,0)</f>
        <v>0</v>
      </c>
      <c r="P72">
        <f aca="true" t="shared" si="8" ref="P72:P103">IF(K72&lt;&gt;"",N72,0)</f>
        <v>0</v>
      </c>
    </row>
    <row r="73" spans="1:16" ht="12.75">
      <c r="A73" s="216">
        <v>433</v>
      </c>
      <c r="B73" s="218" t="s">
        <v>246</v>
      </c>
      <c r="C73" s="219" t="s">
        <v>782</v>
      </c>
      <c r="D73" s="219" t="s">
        <v>783</v>
      </c>
      <c r="G73" s="218" t="s">
        <v>129</v>
      </c>
      <c r="J73" s="220">
        <v>0.73</v>
      </c>
      <c r="K73" s="214" t="s">
        <v>129</v>
      </c>
      <c r="L73" s="214" t="s">
        <v>246</v>
      </c>
      <c r="M73" s="214">
        <f t="shared" si="6"/>
        <v>0</v>
      </c>
      <c r="N73" s="212">
        <v>0.73</v>
      </c>
      <c r="O73" s="213">
        <f t="shared" si="7"/>
        <v>0</v>
      </c>
      <c r="P73">
        <f t="shared" si="8"/>
        <v>0</v>
      </c>
    </row>
    <row r="74" spans="1:16" ht="12.75">
      <c r="A74" s="216">
        <v>440</v>
      </c>
      <c r="B74" s="218" t="s">
        <v>246</v>
      </c>
      <c r="C74" s="219" t="s">
        <v>782</v>
      </c>
      <c r="D74" s="219" t="s">
        <v>783</v>
      </c>
      <c r="G74" s="218" t="s">
        <v>129</v>
      </c>
      <c r="J74" s="220">
        <v>696.42</v>
      </c>
      <c r="K74" s="214" t="s">
        <v>129</v>
      </c>
      <c r="L74" s="214" t="s">
        <v>246</v>
      </c>
      <c r="M74" s="214">
        <f t="shared" si="6"/>
        <v>0</v>
      </c>
      <c r="N74" s="212">
        <v>696.42</v>
      </c>
      <c r="O74" s="213">
        <f t="shared" si="7"/>
        <v>0</v>
      </c>
      <c r="P74">
        <f t="shared" si="8"/>
        <v>0</v>
      </c>
    </row>
    <row r="75" spans="1:16" ht="12.75">
      <c r="A75" s="216">
        <v>441</v>
      </c>
      <c r="B75" s="218" t="s">
        <v>246</v>
      </c>
      <c r="C75" s="219" t="s">
        <v>782</v>
      </c>
      <c r="D75" s="219" t="s">
        <v>783</v>
      </c>
      <c r="G75" s="218" t="s">
        <v>129</v>
      </c>
      <c r="J75" s="220">
        <v>32.77</v>
      </c>
      <c r="K75" s="214" t="s">
        <v>129</v>
      </c>
      <c r="L75" s="214" t="s">
        <v>246</v>
      </c>
      <c r="M75" s="214">
        <f t="shared" si="6"/>
        <v>0</v>
      </c>
      <c r="N75" s="212">
        <v>32.77</v>
      </c>
      <c r="O75" s="213">
        <f t="shared" si="7"/>
        <v>0</v>
      </c>
      <c r="P75">
        <f t="shared" si="8"/>
        <v>0</v>
      </c>
    </row>
    <row r="76" spans="1:16" ht="12.75">
      <c r="A76" s="216">
        <v>442</v>
      </c>
      <c r="B76" s="218" t="s">
        <v>246</v>
      </c>
      <c r="C76" s="219" t="s">
        <v>782</v>
      </c>
      <c r="D76" s="219" t="s">
        <v>783</v>
      </c>
      <c r="G76" s="218" t="s">
        <v>129</v>
      </c>
      <c r="J76" s="220">
        <v>0.86</v>
      </c>
      <c r="K76" s="214" t="s">
        <v>129</v>
      </c>
      <c r="L76" s="214" t="s">
        <v>246</v>
      </c>
      <c r="M76" s="214">
        <f t="shared" si="6"/>
        <v>0</v>
      </c>
      <c r="N76" s="212">
        <v>0.86</v>
      </c>
      <c r="O76" s="213">
        <f t="shared" si="7"/>
        <v>0</v>
      </c>
      <c r="P76">
        <f t="shared" si="8"/>
        <v>0</v>
      </c>
    </row>
    <row r="77" spans="1:16" ht="12.75">
      <c r="A77" s="216">
        <v>447</v>
      </c>
      <c r="B77" s="218" t="s">
        <v>246</v>
      </c>
      <c r="C77" s="219" t="s">
        <v>782</v>
      </c>
      <c r="D77" s="219" t="s">
        <v>783</v>
      </c>
      <c r="G77" s="218" t="s">
        <v>129</v>
      </c>
      <c r="J77" s="220">
        <v>166.12</v>
      </c>
      <c r="K77" s="214" t="s">
        <v>129</v>
      </c>
      <c r="L77" s="214" t="s">
        <v>246</v>
      </c>
      <c r="M77" s="214">
        <f t="shared" si="6"/>
        <v>0</v>
      </c>
      <c r="N77" s="212">
        <v>166.12</v>
      </c>
      <c r="O77" s="213">
        <f t="shared" si="7"/>
        <v>0</v>
      </c>
      <c r="P77">
        <f t="shared" si="8"/>
        <v>0</v>
      </c>
    </row>
    <row r="78" spans="1:16" ht="12.75">
      <c r="A78" s="216">
        <v>451</v>
      </c>
      <c r="B78" s="218" t="s">
        <v>246</v>
      </c>
      <c r="C78" s="219" t="s">
        <v>782</v>
      </c>
      <c r="D78" s="219" t="s">
        <v>783</v>
      </c>
      <c r="G78" s="218" t="s">
        <v>129</v>
      </c>
      <c r="J78" s="220">
        <v>172.12</v>
      </c>
      <c r="K78" s="214" t="s">
        <v>129</v>
      </c>
      <c r="L78" s="214" t="s">
        <v>246</v>
      </c>
      <c r="M78" s="214">
        <f t="shared" si="6"/>
        <v>0</v>
      </c>
      <c r="N78" s="212">
        <v>172.12</v>
      </c>
      <c r="O78" s="213">
        <f t="shared" si="7"/>
        <v>0</v>
      </c>
      <c r="P78">
        <f t="shared" si="8"/>
        <v>0</v>
      </c>
    </row>
    <row r="79" spans="1:16" ht="12.75">
      <c r="A79" s="216">
        <v>460</v>
      </c>
      <c r="B79" s="218" t="s">
        <v>246</v>
      </c>
      <c r="C79" s="219" t="s">
        <v>784</v>
      </c>
      <c r="D79" s="219" t="s">
        <v>759</v>
      </c>
      <c r="G79" s="218" t="s">
        <v>129</v>
      </c>
      <c r="J79" s="220">
        <v>720</v>
      </c>
      <c r="K79" s="214" t="s">
        <v>129</v>
      </c>
      <c r="L79" s="214" t="s">
        <v>246</v>
      </c>
      <c r="M79" s="214">
        <f t="shared" si="6"/>
        <v>0</v>
      </c>
      <c r="N79" s="212">
        <v>720</v>
      </c>
      <c r="O79" s="213">
        <f t="shared" si="7"/>
        <v>0</v>
      </c>
      <c r="P79">
        <f t="shared" si="8"/>
        <v>0</v>
      </c>
    </row>
    <row r="80" spans="1:16" ht="12.75">
      <c r="A80" s="216">
        <v>466</v>
      </c>
      <c r="B80" s="218" t="s">
        <v>432</v>
      </c>
      <c r="C80" s="219" t="s">
        <v>778</v>
      </c>
      <c r="D80" s="219" t="s">
        <v>785</v>
      </c>
      <c r="G80" s="218" t="s">
        <v>129</v>
      </c>
      <c r="J80" s="220">
        <v>34000</v>
      </c>
      <c r="K80" s="214" t="s">
        <v>129</v>
      </c>
      <c r="L80" s="214" t="s">
        <v>432</v>
      </c>
      <c r="M80" s="214">
        <f t="shared" si="6"/>
        <v>0</v>
      </c>
      <c r="N80" s="212">
        <v>34000</v>
      </c>
      <c r="O80" s="213">
        <f t="shared" si="7"/>
        <v>0</v>
      </c>
      <c r="P80">
        <f t="shared" si="8"/>
        <v>0</v>
      </c>
    </row>
    <row r="81" spans="1:16" ht="12.75">
      <c r="A81" s="216">
        <v>469</v>
      </c>
      <c r="B81" s="218" t="s">
        <v>293</v>
      </c>
      <c r="C81" s="219" t="s">
        <v>786</v>
      </c>
      <c r="D81" s="219" t="s">
        <v>787</v>
      </c>
      <c r="G81" s="218" t="s">
        <v>129</v>
      </c>
      <c r="J81" s="220">
        <v>45</v>
      </c>
      <c r="K81" s="214" t="s">
        <v>129</v>
      </c>
      <c r="L81" s="214" t="s">
        <v>293</v>
      </c>
      <c r="M81" s="214">
        <f t="shared" si="6"/>
        <v>0</v>
      </c>
      <c r="N81" s="212">
        <v>45</v>
      </c>
      <c r="O81" s="213">
        <f t="shared" si="7"/>
        <v>0</v>
      </c>
      <c r="P81">
        <f t="shared" si="8"/>
        <v>0</v>
      </c>
    </row>
    <row r="82" spans="1:16" ht="12.75">
      <c r="A82" s="216">
        <v>473</v>
      </c>
      <c r="B82" s="218" t="s">
        <v>293</v>
      </c>
      <c r="C82" s="219" t="s">
        <v>788</v>
      </c>
      <c r="D82" s="219" t="s">
        <v>789</v>
      </c>
      <c r="G82" s="218" t="s">
        <v>129</v>
      </c>
      <c r="J82" s="220">
        <v>145.29</v>
      </c>
      <c r="K82" s="214" t="s">
        <v>129</v>
      </c>
      <c r="L82" s="214" t="s">
        <v>293</v>
      </c>
      <c r="M82" s="214">
        <f t="shared" si="6"/>
        <v>0</v>
      </c>
      <c r="N82" s="212">
        <v>145.29</v>
      </c>
      <c r="O82" s="213">
        <f t="shared" si="7"/>
        <v>0</v>
      </c>
      <c r="P82">
        <f t="shared" si="8"/>
        <v>0</v>
      </c>
    </row>
    <row r="83" spans="1:16" ht="12.75">
      <c r="A83" s="216">
        <v>474</v>
      </c>
      <c r="B83" s="218" t="s">
        <v>293</v>
      </c>
      <c r="C83" s="219" t="s">
        <v>790</v>
      </c>
      <c r="D83" s="219" t="s">
        <v>789</v>
      </c>
      <c r="G83" s="218" t="s">
        <v>129</v>
      </c>
      <c r="J83" s="220">
        <v>182.08</v>
      </c>
      <c r="K83" s="214" t="s">
        <v>129</v>
      </c>
      <c r="L83" s="214" t="s">
        <v>293</v>
      </c>
      <c r="M83" s="214">
        <f t="shared" si="6"/>
        <v>0</v>
      </c>
      <c r="N83" s="212">
        <v>182.08</v>
      </c>
      <c r="O83" s="213">
        <f t="shared" si="7"/>
        <v>0</v>
      </c>
      <c r="P83">
        <f t="shared" si="8"/>
        <v>0</v>
      </c>
    </row>
    <row r="84" spans="1:16" ht="12.75">
      <c r="A84" s="216">
        <v>475</v>
      </c>
      <c r="B84" s="218" t="s">
        <v>293</v>
      </c>
      <c r="C84" s="219" t="s">
        <v>726</v>
      </c>
      <c r="D84" s="219" t="s">
        <v>789</v>
      </c>
      <c r="G84" s="218" t="s">
        <v>129</v>
      </c>
      <c r="J84" s="220">
        <v>170.9</v>
      </c>
      <c r="K84" s="214" t="s">
        <v>129</v>
      </c>
      <c r="L84" s="214" t="s">
        <v>293</v>
      </c>
      <c r="M84" s="214">
        <f t="shared" si="6"/>
        <v>0</v>
      </c>
      <c r="N84" s="212">
        <v>170.9</v>
      </c>
      <c r="O84" s="213">
        <f t="shared" si="7"/>
        <v>0</v>
      </c>
      <c r="P84">
        <f t="shared" si="8"/>
        <v>0</v>
      </c>
    </row>
    <row r="85" spans="1:16" ht="12.75">
      <c r="A85" s="216">
        <v>476</v>
      </c>
      <c r="B85" s="218" t="s">
        <v>293</v>
      </c>
      <c r="C85" s="219" t="s">
        <v>791</v>
      </c>
      <c r="D85" s="219" t="s">
        <v>789</v>
      </c>
      <c r="G85" s="218" t="s">
        <v>129</v>
      </c>
      <c r="J85" s="220">
        <v>170.9</v>
      </c>
      <c r="K85" s="214" t="s">
        <v>129</v>
      </c>
      <c r="L85" s="214" t="s">
        <v>293</v>
      </c>
      <c r="M85" s="214">
        <f t="shared" si="6"/>
        <v>0</v>
      </c>
      <c r="N85" s="212">
        <v>170.9</v>
      </c>
      <c r="O85" s="213">
        <f t="shared" si="7"/>
        <v>0</v>
      </c>
      <c r="P85">
        <f t="shared" si="8"/>
        <v>0</v>
      </c>
    </row>
    <row r="86" spans="1:16" ht="12.75">
      <c r="A86" s="216">
        <v>477</v>
      </c>
      <c r="B86" s="218" t="s">
        <v>293</v>
      </c>
      <c r="C86" s="219" t="s">
        <v>792</v>
      </c>
      <c r="D86" s="219" t="s">
        <v>789</v>
      </c>
      <c r="G86" s="218" t="s">
        <v>129</v>
      </c>
      <c r="J86" s="220">
        <v>285.6</v>
      </c>
      <c r="K86" s="214" t="s">
        <v>129</v>
      </c>
      <c r="L86" s="214" t="s">
        <v>293</v>
      </c>
      <c r="M86" s="214">
        <f t="shared" si="6"/>
        <v>0</v>
      </c>
      <c r="N86" s="212">
        <v>285.6</v>
      </c>
      <c r="O86" s="213">
        <f t="shared" si="7"/>
        <v>0</v>
      </c>
      <c r="P86">
        <f t="shared" si="8"/>
        <v>0</v>
      </c>
    </row>
    <row r="87" spans="1:16" ht="12.75">
      <c r="A87" s="216">
        <v>478</v>
      </c>
      <c r="B87" s="218" t="s">
        <v>293</v>
      </c>
      <c r="C87" s="219" t="s">
        <v>793</v>
      </c>
      <c r="D87" s="219" t="s">
        <v>789</v>
      </c>
      <c r="G87" s="218" t="s">
        <v>129</v>
      </c>
      <c r="J87" s="220">
        <v>245</v>
      </c>
      <c r="K87" s="214" t="s">
        <v>129</v>
      </c>
      <c r="L87" s="214" t="s">
        <v>293</v>
      </c>
      <c r="M87" s="214">
        <f t="shared" si="6"/>
        <v>0</v>
      </c>
      <c r="N87" s="212">
        <v>245</v>
      </c>
      <c r="O87" s="213">
        <f t="shared" si="7"/>
        <v>0</v>
      </c>
      <c r="P87">
        <f t="shared" si="8"/>
        <v>0</v>
      </c>
    </row>
    <row r="88" spans="1:16" ht="12.75">
      <c r="A88" s="216">
        <v>479</v>
      </c>
      <c r="B88" s="218" t="s">
        <v>293</v>
      </c>
      <c r="C88" s="219" t="s">
        <v>794</v>
      </c>
      <c r="D88" s="219" t="s">
        <v>789</v>
      </c>
      <c r="G88" s="218" t="s">
        <v>129</v>
      </c>
      <c r="J88" s="220">
        <v>293.9</v>
      </c>
      <c r="K88" s="214" t="s">
        <v>129</v>
      </c>
      <c r="L88" s="214" t="s">
        <v>293</v>
      </c>
      <c r="M88" s="214">
        <f t="shared" si="6"/>
        <v>0</v>
      </c>
      <c r="N88" s="212">
        <v>293.9</v>
      </c>
      <c r="O88" s="213">
        <f t="shared" si="7"/>
        <v>0</v>
      </c>
      <c r="P88">
        <f t="shared" si="8"/>
        <v>0</v>
      </c>
    </row>
    <row r="89" spans="1:16" ht="12.75">
      <c r="A89" s="216">
        <v>480</v>
      </c>
      <c r="B89" s="218" t="s">
        <v>293</v>
      </c>
      <c r="C89" s="219" t="s">
        <v>795</v>
      </c>
      <c r="D89" s="219" t="s">
        <v>789</v>
      </c>
      <c r="G89" s="218" t="s">
        <v>129</v>
      </c>
      <c r="J89" s="220">
        <v>285.6</v>
      </c>
      <c r="K89" s="214" t="s">
        <v>129</v>
      </c>
      <c r="L89" s="214" t="s">
        <v>293</v>
      </c>
      <c r="M89" s="214">
        <f t="shared" si="6"/>
        <v>0</v>
      </c>
      <c r="N89" s="212">
        <v>285.6</v>
      </c>
      <c r="O89" s="213">
        <f t="shared" si="7"/>
        <v>0</v>
      </c>
      <c r="P89">
        <f t="shared" si="8"/>
        <v>0</v>
      </c>
    </row>
    <row r="90" spans="1:16" ht="12.75">
      <c r="A90" s="216">
        <v>481</v>
      </c>
      <c r="B90" s="218" t="s">
        <v>293</v>
      </c>
      <c r="C90" s="219" t="s">
        <v>796</v>
      </c>
      <c r="D90" s="219" t="s">
        <v>789</v>
      </c>
      <c r="G90" s="218" t="s">
        <v>129</v>
      </c>
      <c r="J90" s="220">
        <v>144.5</v>
      </c>
      <c r="K90" s="214" t="s">
        <v>129</v>
      </c>
      <c r="L90" s="214" t="s">
        <v>293</v>
      </c>
      <c r="M90" s="214">
        <f t="shared" si="6"/>
        <v>0</v>
      </c>
      <c r="N90" s="212">
        <v>144.5</v>
      </c>
      <c r="O90" s="213">
        <f t="shared" si="7"/>
        <v>0</v>
      </c>
      <c r="P90">
        <f t="shared" si="8"/>
        <v>0</v>
      </c>
    </row>
    <row r="91" spans="1:16" ht="12.75">
      <c r="A91" s="216">
        <v>482</v>
      </c>
      <c r="B91" s="218" t="s">
        <v>293</v>
      </c>
      <c r="C91" s="219" t="s">
        <v>797</v>
      </c>
      <c r="D91" s="219" t="s">
        <v>789</v>
      </c>
      <c r="G91" s="218" t="s">
        <v>129</v>
      </c>
      <c r="J91" s="220">
        <v>111.7</v>
      </c>
      <c r="K91" s="214" t="s">
        <v>129</v>
      </c>
      <c r="L91" s="214" t="s">
        <v>293</v>
      </c>
      <c r="M91" s="214">
        <f t="shared" si="6"/>
        <v>0</v>
      </c>
      <c r="N91" s="212">
        <v>111.7</v>
      </c>
      <c r="O91" s="213">
        <f t="shared" si="7"/>
        <v>0</v>
      </c>
      <c r="P91">
        <f t="shared" si="8"/>
        <v>0</v>
      </c>
    </row>
    <row r="92" spans="1:16" ht="12.75">
      <c r="A92" s="216">
        <v>483</v>
      </c>
      <c r="B92" s="218" t="s">
        <v>293</v>
      </c>
      <c r="C92" s="219" t="s">
        <v>798</v>
      </c>
      <c r="D92" s="219" t="s">
        <v>789</v>
      </c>
      <c r="G92" s="218" t="s">
        <v>129</v>
      </c>
      <c r="J92" s="220">
        <v>242.21</v>
      </c>
      <c r="K92" s="214" t="s">
        <v>129</v>
      </c>
      <c r="L92" s="214" t="s">
        <v>293</v>
      </c>
      <c r="M92" s="214">
        <f t="shared" si="6"/>
        <v>0</v>
      </c>
      <c r="N92" s="212">
        <v>242.21</v>
      </c>
      <c r="O92" s="213">
        <f t="shared" si="7"/>
        <v>0</v>
      </c>
      <c r="P92">
        <f t="shared" si="8"/>
        <v>0</v>
      </c>
    </row>
    <row r="93" spans="1:16" ht="12.75">
      <c r="A93" s="216">
        <v>484</v>
      </c>
      <c r="B93" s="218" t="s">
        <v>293</v>
      </c>
      <c r="C93" s="219" t="s">
        <v>799</v>
      </c>
      <c r="D93" s="219" t="s">
        <v>789</v>
      </c>
      <c r="G93" s="218" t="s">
        <v>129</v>
      </c>
      <c r="J93" s="220">
        <v>170.9</v>
      </c>
      <c r="K93" s="214" t="s">
        <v>129</v>
      </c>
      <c r="L93" s="214" t="s">
        <v>293</v>
      </c>
      <c r="M93" s="214">
        <f t="shared" si="6"/>
        <v>0</v>
      </c>
      <c r="N93" s="212">
        <v>170.9</v>
      </c>
      <c r="O93" s="213">
        <f t="shared" si="7"/>
        <v>0</v>
      </c>
      <c r="P93">
        <f t="shared" si="8"/>
        <v>0</v>
      </c>
    </row>
    <row r="94" spans="1:16" ht="12.75">
      <c r="A94" s="216">
        <v>485</v>
      </c>
      <c r="B94" s="218" t="s">
        <v>293</v>
      </c>
      <c r="C94" s="219" t="s">
        <v>740</v>
      </c>
      <c r="D94" s="219" t="s">
        <v>789</v>
      </c>
      <c r="G94" s="218" t="s">
        <v>129</v>
      </c>
      <c r="J94" s="220">
        <v>159.44</v>
      </c>
      <c r="K94" s="214" t="s">
        <v>129</v>
      </c>
      <c r="L94" s="214" t="s">
        <v>293</v>
      </c>
      <c r="M94" s="214">
        <f t="shared" si="6"/>
        <v>0</v>
      </c>
      <c r="N94" s="212">
        <v>159.44</v>
      </c>
      <c r="O94" s="213">
        <f t="shared" si="7"/>
        <v>0</v>
      </c>
      <c r="P94">
        <f t="shared" si="8"/>
        <v>0</v>
      </c>
    </row>
    <row r="95" spans="1:16" ht="12.75">
      <c r="A95" s="216">
        <v>486</v>
      </c>
      <c r="B95" s="218" t="s">
        <v>293</v>
      </c>
      <c r="C95" s="219" t="s">
        <v>800</v>
      </c>
      <c r="D95" s="219" t="s">
        <v>789</v>
      </c>
      <c r="G95" s="218" t="s">
        <v>129</v>
      </c>
      <c r="J95" s="220">
        <v>285.6</v>
      </c>
      <c r="K95" s="214" t="s">
        <v>129</v>
      </c>
      <c r="L95" s="214" t="s">
        <v>293</v>
      </c>
      <c r="M95" s="214">
        <f t="shared" si="6"/>
        <v>0</v>
      </c>
      <c r="N95" s="212">
        <v>285.6</v>
      </c>
      <c r="O95" s="213">
        <f t="shared" si="7"/>
        <v>0</v>
      </c>
      <c r="P95">
        <f t="shared" si="8"/>
        <v>0</v>
      </c>
    </row>
    <row r="96" spans="1:16" ht="12.75">
      <c r="A96" s="216">
        <v>488</v>
      </c>
      <c r="B96" s="218" t="s">
        <v>500</v>
      </c>
      <c r="C96" s="219" t="s">
        <v>780</v>
      </c>
      <c r="D96" s="219" t="s">
        <v>801</v>
      </c>
      <c r="G96" s="218" t="s">
        <v>129</v>
      </c>
      <c r="J96" s="220">
        <v>1727.58</v>
      </c>
      <c r="K96" s="214" t="s">
        <v>129</v>
      </c>
      <c r="L96" s="214" t="s">
        <v>500</v>
      </c>
      <c r="M96" s="214">
        <f t="shared" si="6"/>
        <v>0</v>
      </c>
      <c r="N96" s="212">
        <v>1727.58</v>
      </c>
      <c r="O96" s="213">
        <f t="shared" si="7"/>
        <v>0</v>
      </c>
      <c r="P96">
        <f t="shared" si="8"/>
        <v>0</v>
      </c>
    </row>
    <row r="97" spans="1:16" ht="12.75">
      <c r="A97" s="216">
        <v>502</v>
      </c>
      <c r="B97" s="218" t="s">
        <v>500</v>
      </c>
      <c r="C97" s="219" t="s">
        <v>782</v>
      </c>
      <c r="D97" s="219" t="s">
        <v>802</v>
      </c>
      <c r="G97" s="218" t="s">
        <v>129</v>
      </c>
      <c r="J97" s="220">
        <v>146.84</v>
      </c>
      <c r="K97" s="214" t="s">
        <v>129</v>
      </c>
      <c r="L97" s="214" t="s">
        <v>500</v>
      </c>
      <c r="M97" s="214">
        <f t="shared" si="6"/>
        <v>0</v>
      </c>
      <c r="N97" s="212">
        <v>146.84</v>
      </c>
      <c r="O97" s="213">
        <f t="shared" si="7"/>
        <v>0</v>
      </c>
      <c r="P97">
        <f t="shared" si="8"/>
        <v>0</v>
      </c>
    </row>
    <row r="98" spans="1:16" ht="12.75">
      <c r="A98" s="216">
        <v>508</v>
      </c>
      <c r="B98" s="218" t="s">
        <v>500</v>
      </c>
      <c r="C98" s="219" t="s">
        <v>782</v>
      </c>
      <c r="D98" s="219" t="s">
        <v>802</v>
      </c>
      <c r="G98" s="218" t="s">
        <v>129</v>
      </c>
      <c r="J98" s="220">
        <v>814.38</v>
      </c>
      <c r="K98" s="214" t="s">
        <v>129</v>
      </c>
      <c r="L98" s="214" t="s">
        <v>500</v>
      </c>
      <c r="M98" s="214">
        <f t="shared" si="6"/>
        <v>0</v>
      </c>
      <c r="N98" s="212">
        <v>814.38</v>
      </c>
      <c r="O98" s="213">
        <f t="shared" si="7"/>
        <v>0</v>
      </c>
      <c r="P98">
        <f t="shared" si="8"/>
        <v>0</v>
      </c>
    </row>
    <row r="99" spans="1:16" ht="12.75">
      <c r="A99" s="216">
        <v>513</v>
      </c>
      <c r="B99" s="218" t="s">
        <v>500</v>
      </c>
      <c r="C99" s="219" t="s">
        <v>782</v>
      </c>
      <c r="D99" s="219" t="s">
        <v>802</v>
      </c>
      <c r="G99" s="218" t="s">
        <v>129</v>
      </c>
      <c r="J99" s="220">
        <v>699.74</v>
      </c>
      <c r="K99" s="214" t="s">
        <v>129</v>
      </c>
      <c r="L99" s="214" t="s">
        <v>500</v>
      </c>
      <c r="M99" s="214">
        <f t="shared" si="6"/>
        <v>0</v>
      </c>
      <c r="N99" s="212">
        <v>699.74</v>
      </c>
      <c r="O99" s="213">
        <f t="shared" si="7"/>
        <v>0</v>
      </c>
      <c r="P99">
        <f t="shared" si="8"/>
        <v>0</v>
      </c>
    </row>
    <row r="100" spans="1:16" ht="12.75">
      <c r="A100" s="216">
        <v>514</v>
      </c>
      <c r="B100" s="218" t="s">
        <v>500</v>
      </c>
      <c r="C100" s="219" t="s">
        <v>782</v>
      </c>
      <c r="D100" s="219" t="s">
        <v>802</v>
      </c>
      <c r="G100" s="218" t="s">
        <v>129</v>
      </c>
      <c r="J100" s="220">
        <v>3.56</v>
      </c>
      <c r="K100" s="214" t="s">
        <v>129</v>
      </c>
      <c r="L100" s="214" t="s">
        <v>500</v>
      </c>
      <c r="M100" s="214">
        <f t="shared" si="6"/>
        <v>0</v>
      </c>
      <c r="N100" s="212">
        <v>3.56</v>
      </c>
      <c r="O100" s="213">
        <f t="shared" si="7"/>
        <v>0</v>
      </c>
      <c r="P100">
        <f t="shared" si="8"/>
        <v>0</v>
      </c>
    </row>
    <row r="101" spans="1:16" ht="12.75">
      <c r="A101" s="216">
        <v>519</v>
      </c>
      <c r="B101" s="218" t="s">
        <v>500</v>
      </c>
      <c r="C101" s="219" t="s">
        <v>782</v>
      </c>
      <c r="D101" s="219" t="s">
        <v>802</v>
      </c>
      <c r="G101" s="218" t="s">
        <v>129</v>
      </c>
      <c r="J101" s="220">
        <v>167.74</v>
      </c>
      <c r="K101" s="214" t="s">
        <v>129</v>
      </c>
      <c r="L101" s="214" t="s">
        <v>500</v>
      </c>
      <c r="M101" s="214">
        <f t="shared" si="6"/>
        <v>0</v>
      </c>
      <c r="N101" s="212">
        <v>167.74</v>
      </c>
      <c r="O101" s="213">
        <f t="shared" si="7"/>
        <v>0</v>
      </c>
      <c r="P101">
        <f t="shared" si="8"/>
        <v>0</v>
      </c>
    </row>
    <row r="102" spans="1:16" ht="12.75">
      <c r="A102" s="216">
        <v>524</v>
      </c>
      <c r="B102" s="218" t="s">
        <v>500</v>
      </c>
      <c r="C102" s="219" t="s">
        <v>782</v>
      </c>
      <c r="D102" s="219" t="s">
        <v>802</v>
      </c>
      <c r="G102" s="218" t="s">
        <v>129</v>
      </c>
      <c r="J102" s="220">
        <v>172.12</v>
      </c>
      <c r="K102" s="214" t="s">
        <v>129</v>
      </c>
      <c r="L102" s="214" t="s">
        <v>500</v>
      </c>
      <c r="M102" s="214">
        <f t="shared" si="6"/>
        <v>0</v>
      </c>
      <c r="N102" s="212">
        <v>172.12</v>
      </c>
      <c r="O102" s="213">
        <f t="shared" si="7"/>
        <v>0</v>
      </c>
      <c r="P102">
        <f t="shared" si="8"/>
        <v>0</v>
      </c>
    </row>
    <row r="103" spans="1:16" ht="12.75">
      <c r="A103" s="216">
        <v>534</v>
      </c>
      <c r="B103" s="218" t="s">
        <v>407</v>
      </c>
      <c r="C103" s="219" t="s">
        <v>803</v>
      </c>
      <c r="D103" s="219" t="s">
        <v>804</v>
      </c>
      <c r="G103" s="218" t="s">
        <v>129</v>
      </c>
      <c r="J103" s="220">
        <v>1826.4</v>
      </c>
      <c r="K103" s="214" t="s">
        <v>129</v>
      </c>
      <c r="L103" s="214" t="s">
        <v>407</v>
      </c>
      <c r="M103" s="214">
        <f t="shared" si="6"/>
        <v>0</v>
      </c>
      <c r="N103" s="212">
        <v>1826.4</v>
      </c>
      <c r="O103" s="213">
        <f t="shared" si="7"/>
        <v>0</v>
      </c>
      <c r="P103">
        <f t="shared" si="8"/>
        <v>0</v>
      </c>
    </row>
    <row r="104" spans="1:16" ht="12.75">
      <c r="A104" s="216">
        <v>538</v>
      </c>
      <c r="B104" s="218" t="s">
        <v>508</v>
      </c>
      <c r="C104" s="219" t="s">
        <v>393</v>
      </c>
      <c r="D104" s="219" t="s">
        <v>805</v>
      </c>
      <c r="G104" s="218" t="s">
        <v>129</v>
      </c>
      <c r="J104" s="220">
        <v>8.49</v>
      </c>
      <c r="K104" s="214" t="s">
        <v>129</v>
      </c>
      <c r="L104" s="214" t="s">
        <v>508</v>
      </c>
      <c r="M104" s="214">
        <f aca="true" t="shared" si="9" ref="M104:M135">IF(K104&lt;&gt;"",L104-K104,0)</f>
        <v>0</v>
      </c>
      <c r="N104" s="212">
        <v>8.49</v>
      </c>
      <c r="O104" s="213">
        <f aca="true" t="shared" si="10" ref="O104:O135">IF(K104&lt;&gt;"",N104*M104,0)</f>
        <v>0</v>
      </c>
      <c r="P104">
        <f aca="true" t="shared" si="11" ref="P104:P135">IF(K104&lt;&gt;"",N104,0)</f>
        <v>0</v>
      </c>
    </row>
    <row r="105" spans="1:16" ht="12.75">
      <c r="A105" s="216">
        <v>539</v>
      </c>
      <c r="B105" s="218" t="s">
        <v>508</v>
      </c>
      <c r="C105" s="219" t="s">
        <v>393</v>
      </c>
      <c r="D105" s="219" t="s">
        <v>806</v>
      </c>
      <c r="G105" s="218" t="s">
        <v>129</v>
      </c>
      <c r="J105" s="220">
        <v>33.14</v>
      </c>
      <c r="K105" s="214" t="s">
        <v>129</v>
      </c>
      <c r="L105" s="214" t="s">
        <v>508</v>
      </c>
      <c r="M105" s="214">
        <f t="shared" si="9"/>
        <v>0</v>
      </c>
      <c r="N105" s="212">
        <v>33.14</v>
      </c>
      <c r="O105" s="213">
        <f t="shared" si="10"/>
        <v>0</v>
      </c>
      <c r="P105">
        <f t="shared" si="11"/>
        <v>0</v>
      </c>
    </row>
    <row r="106" spans="1:16" ht="12.75">
      <c r="A106" s="216">
        <v>540</v>
      </c>
      <c r="B106" s="218" t="s">
        <v>397</v>
      </c>
      <c r="C106" s="219" t="s">
        <v>807</v>
      </c>
      <c r="D106" s="219" t="s">
        <v>808</v>
      </c>
      <c r="G106" s="218" t="s">
        <v>129</v>
      </c>
      <c r="J106" s="220">
        <v>186.61</v>
      </c>
      <c r="K106" s="214" t="s">
        <v>129</v>
      </c>
      <c r="L106" s="214" t="s">
        <v>397</v>
      </c>
      <c r="M106" s="214">
        <f t="shared" si="9"/>
        <v>0</v>
      </c>
      <c r="N106" s="212">
        <v>186.61</v>
      </c>
      <c r="O106" s="213">
        <f t="shared" si="10"/>
        <v>0</v>
      </c>
      <c r="P106">
        <f t="shared" si="11"/>
        <v>0</v>
      </c>
    </row>
    <row r="107" spans="1:16" ht="12.75">
      <c r="A107" s="216">
        <v>541</v>
      </c>
      <c r="B107" s="218" t="s">
        <v>397</v>
      </c>
      <c r="C107" s="219" t="s">
        <v>393</v>
      </c>
      <c r="D107" s="219" t="s">
        <v>809</v>
      </c>
      <c r="G107" s="218" t="s">
        <v>129</v>
      </c>
      <c r="J107" s="220">
        <v>2</v>
      </c>
      <c r="K107" s="214" t="s">
        <v>129</v>
      </c>
      <c r="L107" s="214" t="s">
        <v>397</v>
      </c>
      <c r="M107" s="214">
        <f t="shared" si="9"/>
        <v>0</v>
      </c>
      <c r="N107" s="212">
        <v>2</v>
      </c>
      <c r="O107" s="213">
        <f t="shared" si="10"/>
        <v>0</v>
      </c>
      <c r="P107">
        <f t="shared" si="11"/>
        <v>0</v>
      </c>
    </row>
    <row r="108" spans="1:16" ht="12.75">
      <c r="A108" s="216">
        <v>544</v>
      </c>
      <c r="B108" s="218" t="s">
        <v>372</v>
      </c>
      <c r="C108" s="219" t="s">
        <v>810</v>
      </c>
      <c r="D108" s="219" t="s">
        <v>811</v>
      </c>
      <c r="G108" s="218" t="s">
        <v>129</v>
      </c>
      <c r="J108" s="220">
        <v>3286.54</v>
      </c>
      <c r="K108" s="214" t="s">
        <v>129</v>
      </c>
      <c r="L108" s="214" t="s">
        <v>372</v>
      </c>
      <c r="M108" s="214">
        <f t="shared" si="9"/>
        <v>0</v>
      </c>
      <c r="N108" s="212">
        <v>3286.54</v>
      </c>
      <c r="O108" s="213">
        <f t="shared" si="10"/>
        <v>0</v>
      </c>
      <c r="P108">
        <f t="shared" si="11"/>
        <v>0</v>
      </c>
    </row>
    <row r="109" spans="1:16" ht="12.75">
      <c r="A109" s="216">
        <v>546</v>
      </c>
      <c r="B109" s="218" t="s">
        <v>491</v>
      </c>
      <c r="C109" s="219" t="s">
        <v>812</v>
      </c>
      <c r="D109" s="219" t="s">
        <v>813</v>
      </c>
      <c r="G109" s="218" t="s">
        <v>129</v>
      </c>
      <c r="J109" s="220">
        <v>795</v>
      </c>
      <c r="K109" s="214" t="s">
        <v>129</v>
      </c>
      <c r="L109" s="214" t="s">
        <v>491</v>
      </c>
      <c r="M109" s="214">
        <f t="shared" si="9"/>
        <v>0</v>
      </c>
      <c r="N109" s="212">
        <v>795</v>
      </c>
      <c r="O109" s="213">
        <f t="shared" si="10"/>
        <v>0</v>
      </c>
      <c r="P109">
        <f t="shared" si="11"/>
        <v>0</v>
      </c>
    </row>
    <row r="110" spans="1:16" ht="12.75">
      <c r="A110" s="216">
        <v>547</v>
      </c>
      <c r="B110" s="218" t="s">
        <v>491</v>
      </c>
      <c r="C110" s="219" t="s">
        <v>814</v>
      </c>
      <c r="D110" s="219" t="s">
        <v>813</v>
      </c>
      <c r="G110" s="218" t="s">
        <v>129</v>
      </c>
      <c r="J110" s="220">
        <v>10999.7</v>
      </c>
      <c r="K110" s="214" t="s">
        <v>129</v>
      </c>
      <c r="L110" s="214" t="s">
        <v>491</v>
      </c>
      <c r="M110" s="214">
        <f t="shared" si="9"/>
        <v>0</v>
      </c>
      <c r="N110" s="212">
        <v>10999.7</v>
      </c>
      <c r="O110" s="213">
        <f t="shared" si="10"/>
        <v>0</v>
      </c>
      <c r="P110">
        <f t="shared" si="11"/>
        <v>0</v>
      </c>
    </row>
    <row r="111" spans="1:16" ht="12.75">
      <c r="A111" s="216">
        <v>548</v>
      </c>
      <c r="B111" s="218" t="s">
        <v>491</v>
      </c>
      <c r="C111" s="219" t="s">
        <v>815</v>
      </c>
      <c r="D111" s="219" t="s">
        <v>813</v>
      </c>
      <c r="G111" s="218" t="s">
        <v>129</v>
      </c>
      <c r="J111" s="220">
        <v>320</v>
      </c>
      <c r="K111" s="214" t="s">
        <v>129</v>
      </c>
      <c r="L111" s="214" t="s">
        <v>491</v>
      </c>
      <c r="M111" s="214">
        <f t="shared" si="9"/>
        <v>0</v>
      </c>
      <c r="N111" s="212">
        <v>320</v>
      </c>
      <c r="O111" s="213">
        <f t="shared" si="10"/>
        <v>0</v>
      </c>
      <c r="P111">
        <f t="shared" si="11"/>
        <v>0</v>
      </c>
    </row>
    <row r="112" spans="1:16" ht="12.75">
      <c r="A112" s="216">
        <v>549</v>
      </c>
      <c r="B112" s="218" t="s">
        <v>491</v>
      </c>
      <c r="C112" s="219" t="s">
        <v>816</v>
      </c>
      <c r="D112" s="219" t="s">
        <v>813</v>
      </c>
      <c r="G112" s="218" t="s">
        <v>129</v>
      </c>
      <c r="J112" s="220">
        <v>4.38</v>
      </c>
      <c r="K112" s="214" t="s">
        <v>129</v>
      </c>
      <c r="L112" s="214" t="s">
        <v>491</v>
      </c>
      <c r="M112" s="214">
        <f t="shared" si="9"/>
        <v>0</v>
      </c>
      <c r="N112" s="212">
        <v>4.38</v>
      </c>
      <c r="O112" s="213">
        <f t="shared" si="10"/>
        <v>0</v>
      </c>
      <c r="P112">
        <f t="shared" si="11"/>
        <v>0</v>
      </c>
    </row>
    <row r="113" spans="1:16" ht="12.75">
      <c r="A113" s="216">
        <v>550</v>
      </c>
      <c r="B113" s="218" t="s">
        <v>491</v>
      </c>
      <c r="C113" s="219" t="s">
        <v>817</v>
      </c>
      <c r="D113" s="219" t="s">
        <v>813</v>
      </c>
      <c r="G113" s="218" t="s">
        <v>129</v>
      </c>
      <c r="J113" s="220">
        <v>8.75</v>
      </c>
      <c r="K113" s="214" t="s">
        <v>129</v>
      </c>
      <c r="L113" s="214" t="s">
        <v>491</v>
      </c>
      <c r="M113" s="214">
        <f t="shared" si="9"/>
        <v>0</v>
      </c>
      <c r="N113" s="212">
        <v>8.75</v>
      </c>
      <c r="O113" s="213">
        <f t="shared" si="10"/>
        <v>0</v>
      </c>
      <c r="P113">
        <f t="shared" si="11"/>
        <v>0</v>
      </c>
    </row>
    <row r="114" spans="1:16" ht="12.75">
      <c r="A114" s="216">
        <v>551</v>
      </c>
      <c r="B114" s="218" t="s">
        <v>491</v>
      </c>
      <c r="C114" s="219" t="s">
        <v>818</v>
      </c>
      <c r="D114" s="219" t="s">
        <v>813</v>
      </c>
      <c r="G114" s="218" t="s">
        <v>129</v>
      </c>
      <c r="J114" s="220">
        <v>4.37</v>
      </c>
      <c r="K114" s="214" t="s">
        <v>129</v>
      </c>
      <c r="L114" s="214" t="s">
        <v>491</v>
      </c>
      <c r="M114" s="214">
        <f t="shared" si="9"/>
        <v>0</v>
      </c>
      <c r="N114" s="212">
        <v>4.37</v>
      </c>
      <c r="O114" s="213">
        <f t="shared" si="10"/>
        <v>0</v>
      </c>
      <c r="P114">
        <f t="shared" si="11"/>
        <v>0</v>
      </c>
    </row>
    <row r="115" spans="1:16" ht="12.75">
      <c r="A115" s="216">
        <v>552</v>
      </c>
      <c r="B115" s="218" t="s">
        <v>491</v>
      </c>
      <c r="C115" s="219" t="s">
        <v>819</v>
      </c>
      <c r="D115" s="219" t="s">
        <v>813</v>
      </c>
      <c r="G115" s="218" t="s">
        <v>129</v>
      </c>
      <c r="J115" s="220">
        <v>13.12</v>
      </c>
      <c r="K115" s="214" t="s">
        <v>129</v>
      </c>
      <c r="L115" s="214" t="s">
        <v>491</v>
      </c>
      <c r="M115" s="214">
        <f t="shared" si="9"/>
        <v>0</v>
      </c>
      <c r="N115" s="212">
        <v>13.12</v>
      </c>
      <c r="O115" s="213">
        <f t="shared" si="10"/>
        <v>0</v>
      </c>
      <c r="P115">
        <f t="shared" si="11"/>
        <v>0</v>
      </c>
    </row>
    <row r="116" spans="1:16" ht="12.75">
      <c r="A116" s="216">
        <v>553</v>
      </c>
      <c r="B116" s="218" t="s">
        <v>491</v>
      </c>
      <c r="C116" s="219" t="s">
        <v>820</v>
      </c>
      <c r="D116" s="219" t="s">
        <v>813</v>
      </c>
      <c r="G116" s="218" t="s">
        <v>129</v>
      </c>
      <c r="J116" s="220">
        <v>1470</v>
      </c>
      <c r="K116" s="214" t="s">
        <v>129</v>
      </c>
      <c r="L116" s="214" t="s">
        <v>491</v>
      </c>
      <c r="M116" s="214">
        <f t="shared" si="9"/>
        <v>0</v>
      </c>
      <c r="N116" s="212">
        <v>1470</v>
      </c>
      <c r="O116" s="213">
        <f t="shared" si="10"/>
        <v>0</v>
      </c>
      <c r="P116">
        <f t="shared" si="11"/>
        <v>0</v>
      </c>
    </row>
    <row r="117" spans="1:16" ht="12.75">
      <c r="A117" s="216">
        <v>554</v>
      </c>
      <c r="B117" s="218" t="s">
        <v>491</v>
      </c>
      <c r="C117" s="219" t="s">
        <v>821</v>
      </c>
      <c r="D117" s="219" t="s">
        <v>813</v>
      </c>
      <c r="G117" s="218" t="s">
        <v>129</v>
      </c>
      <c r="J117" s="220">
        <v>280</v>
      </c>
      <c r="K117" s="214" t="s">
        <v>129</v>
      </c>
      <c r="L117" s="214" t="s">
        <v>491</v>
      </c>
      <c r="M117" s="214">
        <f t="shared" si="9"/>
        <v>0</v>
      </c>
      <c r="N117" s="212">
        <v>280</v>
      </c>
      <c r="O117" s="213">
        <f t="shared" si="10"/>
        <v>0</v>
      </c>
      <c r="P117">
        <f t="shared" si="11"/>
        <v>0</v>
      </c>
    </row>
    <row r="118" spans="1:16" ht="12.75">
      <c r="A118" s="216">
        <v>560</v>
      </c>
      <c r="B118" s="218" t="s">
        <v>464</v>
      </c>
      <c r="C118" s="219" t="s">
        <v>822</v>
      </c>
      <c r="D118" s="219" t="s">
        <v>823</v>
      </c>
      <c r="G118" s="218" t="s">
        <v>129</v>
      </c>
      <c r="J118" s="220">
        <v>789.41</v>
      </c>
      <c r="K118" s="214" t="s">
        <v>129</v>
      </c>
      <c r="L118" s="214" t="s">
        <v>464</v>
      </c>
      <c r="M118" s="214">
        <f t="shared" si="9"/>
        <v>0</v>
      </c>
      <c r="N118" s="212">
        <v>789.41</v>
      </c>
      <c r="O118" s="213">
        <f t="shared" si="10"/>
        <v>0</v>
      </c>
      <c r="P118">
        <f t="shared" si="11"/>
        <v>0</v>
      </c>
    </row>
    <row r="119" spans="1:16" ht="12.75">
      <c r="A119" s="216">
        <v>564</v>
      </c>
      <c r="B119" s="218" t="s">
        <v>563</v>
      </c>
      <c r="C119" s="219" t="s">
        <v>824</v>
      </c>
      <c r="D119" s="219" t="s">
        <v>825</v>
      </c>
      <c r="G119" s="218" t="s">
        <v>129</v>
      </c>
      <c r="J119" s="220">
        <v>38022.07</v>
      </c>
      <c r="K119" s="214" t="s">
        <v>129</v>
      </c>
      <c r="L119" s="214" t="s">
        <v>563</v>
      </c>
      <c r="M119" s="214">
        <f t="shared" si="9"/>
        <v>0</v>
      </c>
      <c r="N119" s="212">
        <v>38022.07</v>
      </c>
      <c r="O119" s="213">
        <f t="shared" si="10"/>
        <v>0</v>
      </c>
      <c r="P119">
        <f t="shared" si="11"/>
        <v>0</v>
      </c>
    </row>
    <row r="120" spans="1:16" ht="12.75">
      <c r="A120" s="216">
        <v>565</v>
      </c>
      <c r="B120" s="218" t="s">
        <v>563</v>
      </c>
      <c r="C120" s="219" t="s">
        <v>826</v>
      </c>
      <c r="D120" s="219" t="s">
        <v>825</v>
      </c>
      <c r="G120" s="218" t="s">
        <v>129</v>
      </c>
      <c r="J120" s="220">
        <v>8775.34</v>
      </c>
      <c r="K120" s="214" t="s">
        <v>129</v>
      </c>
      <c r="L120" s="214" t="s">
        <v>563</v>
      </c>
      <c r="M120" s="214">
        <f t="shared" si="9"/>
        <v>0</v>
      </c>
      <c r="N120" s="212">
        <v>8775.34</v>
      </c>
      <c r="O120" s="213">
        <f t="shared" si="10"/>
        <v>0</v>
      </c>
      <c r="P120">
        <f t="shared" si="11"/>
        <v>0</v>
      </c>
    </row>
    <row r="121" spans="1:16" ht="12.75">
      <c r="A121" s="216">
        <v>566</v>
      </c>
      <c r="B121" s="218" t="s">
        <v>563</v>
      </c>
      <c r="C121" s="219" t="s">
        <v>824</v>
      </c>
      <c r="D121" s="219" t="s">
        <v>825</v>
      </c>
      <c r="G121" s="218" t="s">
        <v>129</v>
      </c>
      <c r="J121" s="220">
        <v>6625.78</v>
      </c>
      <c r="K121" s="214" t="s">
        <v>129</v>
      </c>
      <c r="L121" s="214" t="s">
        <v>563</v>
      </c>
      <c r="M121" s="214">
        <f t="shared" si="9"/>
        <v>0</v>
      </c>
      <c r="N121" s="212">
        <v>6625.78</v>
      </c>
      <c r="O121" s="213">
        <f t="shared" si="10"/>
        <v>0</v>
      </c>
      <c r="P121">
        <f t="shared" si="11"/>
        <v>0</v>
      </c>
    </row>
    <row r="122" spans="1:16" ht="12.75">
      <c r="A122" s="216">
        <v>567</v>
      </c>
      <c r="B122" s="218" t="s">
        <v>563</v>
      </c>
      <c r="C122" s="219" t="s">
        <v>824</v>
      </c>
      <c r="D122" s="219" t="s">
        <v>825</v>
      </c>
      <c r="G122" s="218" t="s">
        <v>129</v>
      </c>
      <c r="J122" s="220">
        <v>2093.38</v>
      </c>
      <c r="K122" s="214" t="s">
        <v>129</v>
      </c>
      <c r="L122" s="214" t="s">
        <v>563</v>
      </c>
      <c r="M122" s="214">
        <f t="shared" si="9"/>
        <v>0</v>
      </c>
      <c r="N122" s="212">
        <v>2093.38</v>
      </c>
      <c r="O122" s="213">
        <f t="shared" si="10"/>
        <v>0</v>
      </c>
      <c r="P122">
        <f t="shared" si="11"/>
        <v>0</v>
      </c>
    </row>
    <row r="123" spans="1:16" ht="12.75">
      <c r="A123" s="216">
        <v>568</v>
      </c>
      <c r="B123" s="218" t="s">
        <v>563</v>
      </c>
      <c r="C123" s="219" t="s">
        <v>824</v>
      </c>
      <c r="D123" s="219" t="s">
        <v>825</v>
      </c>
      <c r="G123" s="218" t="s">
        <v>129</v>
      </c>
      <c r="J123" s="220">
        <v>337.39</v>
      </c>
      <c r="K123" s="214" t="s">
        <v>129</v>
      </c>
      <c r="L123" s="214" t="s">
        <v>563</v>
      </c>
      <c r="M123" s="214">
        <f t="shared" si="9"/>
        <v>0</v>
      </c>
      <c r="N123" s="212">
        <v>337.39</v>
      </c>
      <c r="O123" s="213">
        <f t="shared" si="10"/>
        <v>0</v>
      </c>
      <c r="P123">
        <f t="shared" si="11"/>
        <v>0</v>
      </c>
    </row>
    <row r="124" spans="1:16" ht="12.75">
      <c r="A124" s="216">
        <v>569</v>
      </c>
      <c r="B124" s="218" t="s">
        <v>563</v>
      </c>
      <c r="C124" s="219" t="s">
        <v>824</v>
      </c>
      <c r="D124" s="219" t="s">
        <v>825</v>
      </c>
      <c r="G124" s="218" t="s">
        <v>129</v>
      </c>
      <c r="J124" s="220">
        <v>6728.32</v>
      </c>
      <c r="K124" s="214" t="s">
        <v>129</v>
      </c>
      <c r="L124" s="214" t="s">
        <v>563</v>
      </c>
      <c r="M124" s="214">
        <f t="shared" si="9"/>
        <v>0</v>
      </c>
      <c r="N124" s="212">
        <v>6728.32</v>
      </c>
      <c r="O124" s="213">
        <f t="shared" si="10"/>
        <v>0</v>
      </c>
      <c r="P124">
        <f t="shared" si="11"/>
        <v>0</v>
      </c>
    </row>
    <row r="125" spans="1:16" ht="12.75">
      <c r="A125" s="216">
        <v>570</v>
      </c>
      <c r="B125" s="218" t="s">
        <v>563</v>
      </c>
      <c r="C125" s="219" t="s">
        <v>824</v>
      </c>
      <c r="D125" s="219" t="s">
        <v>825</v>
      </c>
      <c r="G125" s="218" t="s">
        <v>129</v>
      </c>
      <c r="J125" s="220">
        <v>395.92</v>
      </c>
      <c r="K125" s="214" t="s">
        <v>129</v>
      </c>
      <c r="L125" s="214" t="s">
        <v>563</v>
      </c>
      <c r="M125" s="214">
        <f t="shared" si="9"/>
        <v>0</v>
      </c>
      <c r="N125" s="212">
        <v>395.92</v>
      </c>
      <c r="O125" s="213">
        <f t="shared" si="10"/>
        <v>0</v>
      </c>
      <c r="P125">
        <f t="shared" si="11"/>
        <v>0</v>
      </c>
    </row>
    <row r="126" spans="1:16" ht="12.75">
      <c r="A126" s="216">
        <v>571</v>
      </c>
      <c r="B126" s="218" t="s">
        <v>452</v>
      </c>
      <c r="C126" s="219" t="s">
        <v>827</v>
      </c>
      <c r="D126" s="219" t="s">
        <v>828</v>
      </c>
      <c r="G126" s="218" t="s">
        <v>129</v>
      </c>
      <c r="J126" s="220">
        <v>11753.7</v>
      </c>
      <c r="K126" s="214" t="s">
        <v>129</v>
      </c>
      <c r="L126" s="214" t="s">
        <v>452</v>
      </c>
      <c r="M126" s="214">
        <f t="shared" si="9"/>
        <v>0</v>
      </c>
      <c r="N126" s="212">
        <v>11753.7</v>
      </c>
      <c r="O126" s="213">
        <f t="shared" si="10"/>
        <v>0</v>
      </c>
      <c r="P126">
        <f t="shared" si="11"/>
        <v>0</v>
      </c>
    </row>
    <row r="127" spans="1:16" ht="12.75">
      <c r="A127" s="216">
        <v>572</v>
      </c>
      <c r="B127" s="218" t="s">
        <v>452</v>
      </c>
      <c r="C127" s="219" t="s">
        <v>393</v>
      </c>
      <c r="D127" s="219" t="s">
        <v>829</v>
      </c>
      <c r="G127" s="218" t="s">
        <v>129</v>
      </c>
      <c r="J127" s="220">
        <v>2</v>
      </c>
      <c r="K127" s="214" t="s">
        <v>129</v>
      </c>
      <c r="L127" s="214" t="s">
        <v>452</v>
      </c>
      <c r="M127" s="214">
        <f t="shared" si="9"/>
        <v>0</v>
      </c>
      <c r="N127" s="212">
        <v>2</v>
      </c>
      <c r="O127" s="213">
        <f t="shared" si="10"/>
        <v>0</v>
      </c>
      <c r="P127">
        <f t="shared" si="11"/>
        <v>0</v>
      </c>
    </row>
    <row r="128" spans="1:16" ht="12.75">
      <c r="A128" s="216">
        <v>603</v>
      </c>
      <c r="B128" s="218" t="s">
        <v>534</v>
      </c>
      <c r="C128" s="219" t="s">
        <v>780</v>
      </c>
      <c r="D128" s="219" t="s">
        <v>830</v>
      </c>
      <c r="G128" s="218" t="s">
        <v>129</v>
      </c>
      <c r="J128" s="220">
        <v>1727.58</v>
      </c>
      <c r="K128" s="214" t="s">
        <v>129</v>
      </c>
      <c r="L128" s="214" t="s">
        <v>534</v>
      </c>
      <c r="M128" s="214">
        <f t="shared" si="9"/>
        <v>0</v>
      </c>
      <c r="N128" s="212">
        <v>1727.58</v>
      </c>
      <c r="O128" s="213">
        <f t="shared" si="10"/>
        <v>0</v>
      </c>
      <c r="P128">
        <f t="shared" si="11"/>
        <v>0</v>
      </c>
    </row>
    <row r="129" spans="1:16" ht="12.75">
      <c r="A129" s="216">
        <v>604</v>
      </c>
      <c r="B129" s="218" t="s">
        <v>534</v>
      </c>
      <c r="C129" s="219" t="s">
        <v>782</v>
      </c>
      <c r="D129" s="219" t="s">
        <v>831</v>
      </c>
      <c r="G129" s="218" t="s">
        <v>129</v>
      </c>
      <c r="J129" s="220">
        <v>146.84</v>
      </c>
      <c r="K129" s="214" t="s">
        <v>129</v>
      </c>
      <c r="L129" s="214" t="s">
        <v>534</v>
      </c>
      <c r="M129" s="214">
        <f t="shared" si="9"/>
        <v>0</v>
      </c>
      <c r="N129" s="212">
        <v>146.84</v>
      </c>
      <c r="O129" s="213">
        <f t="shared" si="10"/>
        <v>0</v>
      </c>
      <c r="P129">
        <f t="shared" si="11"/>
        <v>0</v>
      </c>
    </row>
    <row r="130" spans="1:16" ht="12.75">
      <c r="A130" s="216">
        <v>615</v>
      </c>
      <c r="B130" s="218" t="s">
        <v>534</v>
      </c>
      <c r="C130" s="219" t="s">
        <v>782</v>
      </c>
      <c r="D130" s="219" t="s">
        <v>831</v>
      </c>
      <c r="G130" s="218" t="s">
        <v>129</v>
      </c>
      <c r="J130" s="220">
        <v>814.38</v>
      </c>
      <c r="K130" s="214" t="s">
        <v>129</v>
      </c>
      <c r="L130" s="214" t="s">
        <v>534</v>
      </c>
      <c r="M130" s="214">
        <f t="shared" si="9"/>
        <v>0</v>
      </c>
      <c r="N130" s="212">
        <v>814.38</v>
      </c>
      <c r="O130" s="213">
        <f t="shared" si="10"/>
        <v>0</v>
      </c>
      <c r="P130">
        <f t="shared" si="11"/>
        <v>0</v>
      </c>
    </row>
    <row r="131" spans="1:16" ht="12.75">
      <c r="A131" s="216">
        <v>616</v>
      </c>
      <c r="B131" s="218" t="s">
        <v>534</v>
      </c>
      <c r="C131" s="219" t="s">
        <v>782</v>
      </c>
      <c r="D131" s="219" t="s">
        <v>831</v>
      </c>
      <c r="G131" s="218" t="s">
        <v>129</v>
      </c>
      <c r="J131" s="220">
        <v>4.75</v>
      </c>
      <c r="K131" s="214" t="s">
        <v>129</v>
      </c>
      <c r="L131" s="214" t="s">
        <v>534</v>
      </c>
      <c r="M131" s="214">
        <f t="shared" si="9"/>
        <v>0</v>
      </c>
      <c r="N131" s="212">
        <v>4.75</v>
      </c>
      <c r="O131" s="213">
        <f t="shared" si="10"/>
        <v>0</v>
      </c>
      <c r="P131">
        <f t="shared" si="11"/>
        <v>0</v>
      </c>
    </row>
    <row r="132" spans="1:16" ht="12.75">
      <c r="A132" s="216">
        <v>617</v>
      </c>
      <c r="B132" s="218" t="s">
        <v>534</v>
      </c>
      <c r="C132" s="219" t="s">
        <v>782</v>
      </c>
      <c r="D132" s="219" t="s">
        <v>831</v>
      </c>
      <c r="G132" s="218" t="s">
        <v>129</v>
      </c>
      <c r="J132" s="220">
        <v>1.32</v>
      </c>
      <c r="K132" s="214" t="s">
        <v>129</v>
      </c>
      <c r="L132" s="214" t="s">
        <v>534</v>
      </c>
      <c r="M132" s="214">
        <f t="shared" si="9"/>
        <v>0</v>
      </c>
      <c r="N132" s="212">
        <v>1.32</v>
      </c>
      <c r="O132" s="213">
        <f t="shared" si="10"/>
        <v>0</v>
      </c>
      <c r="P132">
        <f t="shared" si="11"/>
        <v>0</v>
      </c>
    </row>
    <row r="133" spans="1:16" ht="12.75">
      <c r="A133" s="216">
        <v>626</v>
      </c>
      <c r="B133" s="218" t="s">
        <v>534</v>
      </c>
      <c r="C133" s="219" t="s">
        <v>782</v>
      </c>
      <c r="D133" s="219" t="s">
        <v>831</v>
      </c>
      <c r="G133" s="218" t="s">
        <v>129</v>
      </c>
      <c r="J133" s="220">
        <v>699.49</v>
      </c>
      <c r="K133" s="214" t="s">
        <v>129</v>
      </c>
      <c r="L133" s="214" t="s">
        <v>534</v>
      </c>
      <c r="M133" s="214">
        <f t="shared" si="9"/>
        <v>0</v>
      </c>
      <c r="N133" s="212">
        <v>699.49</v>
      </c>
      <c r="O133" s="213">
        <f t="shared" si="10"/>
        <v>0</v>
      </c>
      <c r="P133">
        <f t="shared" si="11"/>
        <v>0</v>
      </c>
    </row>
    <row r="134" spans="1:16" ht="12.75">
      <c r="A134" s="216">
        <v>627</v>
      </c>
      <c r="B134" s="218" t="s">
        <v>534</v>
      </c>
      <c r="C134" s="219" t="s">
        <v>782</v>
      </c>
      <c r="D134" s="219" t="s">
        <v>831</v>
      </c>
      <c r="G134" s="218" t="s">
        <v>129</v>
      </c>
      <c r="J134" s="220">
        <v>6.66</v>
      </c>
      <c r="K134" s="214" t="s">
        <v>129</v>
      </c>
      <c r="L134" s="214" t="s">
        <v>534</v>
      </c>
      <c r="M134" s="214">
        <f t="shared" si="9"/>
        <v>0</v>
      </c>
      <c r="N134" s="212">
        <v>6.66</v>
      </c>
      <c r="O134" s="213">
        <f t="shared" si="10"/>
        <v>0</v>
      </c>
      <c r="P134">
        <f t="shared" si="11"/>
        <v>0</v>
      </c>
    </row>
    <row r="135" spans="1:16" ht="12.75">
      <c r="A135" s="216">
        <v>628</v>
      </c>
      <c r="B135" s="218" t="s">
        <v>534</v>
      </c>
      <c r="C135" s="219" t="s">
        <v>782</v>
      </c>
      <c r="D135" s="219" t="s">
        <v>831</v>
      </c>
      <c r="G135" s="218" t="s">
        <v>129</v>
      </c>
      <c r="J135" s="220">
        <v>2.28</v>
      </c>
      <c r="K135" s="214" t="s">
        <v>129</v>
      </c>
      <c r="L135" s="214" t="s">
        <v>534</v>
      </c>
      <c r="M135" s="214">
        <f t="shared" si="9"/>
        <v>0</v>
      </c>
      <c r="N135" s="212">
        <v>2.28</v>
      </c>
      <c r="O135" s="213">
        <f t="shared" si="10"/>
        <v>0</v>
      </c>
      <c r="P135">
        <f t="shared" si="11"/>
        <v>0</v>
      </c>
    </row>
    <row r="136" spans="1:16" ht="12.75">
      <c r="A136" s="216">
        <v>637</v>
      </c>
      <c r="B136" s="218" t="s">
        <v>534</v>
      </c>
      <c r="C136" s="219" t="s">
        <v>782</v>
      </c>
      <c r="D136" s="219" t="s">
        <v>831</v>
      </c>
      <c r="G136" s="218" t="s">
        <v>129</v>
      </c>
      <c r="J136" s="220">
        <v>166.55</v>
      </c>
      <c r="K136" s="214" t="s">
        <v>129</v>
      </c>
      <c r="L136" s="214" t="s">
        <v>534</v>
      </c>
      <c r="M136" s="214">
        <f aca="true" t="shared" si="12" ref="M136:M167">IF(K136&lt;&gt;"",L136-K136,0)</f>
        <v>0</v>
      </c>
      <c r="N136" s="212">
        <v>166.55</v>
      </c>
      <c r="O136" s="213">
        <f aca="true" t="shared" si="13" ref="O136:O167">IF(K136&lt;&gt;"",N136*M136,0)</f>
        <v>0</v>
      </c>
      <c r="P136">
        <f aca="true" t="shared" si="14" ref="P136:P154">IF(K136&lt;&gt;"",N136,0)</f>
        <v>0</v>
      </c>
    </row>
    <row r="137" spans="1:16" ht="12.75">
      <c r="A137" s="216">
        <v>643</v>
      </c>
      <c r="B137" s="218" t="s">
        <v>534</v>
      </c>
      <c r="C137" s="219" t="s">
        <v>782</v>
      </c>
      <c r="D137" s="219" t="s">
        <v>831</v>
      </c>
      <c r="G137" s="218" t="s">
        <v>129</v>
      </c>
      <c r="J137" s="220">
        <v>170.53</v>
      </c>
      <c r="K137" s="214" t="s">
        <v>129</v>
      </c>
      <c r="L137" s="214" t="s">
        <v>534</v>
      </c>
      <c r="M137" s="214">
        <f t="shared" si="12"/>
        <v>0</v>
      </c>
      <c r="N137" s="212">
        <v>170.53</v>
      </c>
      <c r="O137" s="213">
        <f t="shared" si="13"/>
        <v>0</v>
      </c>
      <c r="P137">
        <f t="shared" si="14"/>
        <v>0</v>
      </c>
    </row>
    <row r="138" spans="1:16" ht="12.75">
      <c r="A138" s="216">
        <v>661</v>
      </c>
      <c r="B138" s="218" t="s">
        <v>153</v>
      </c>
      <c r="C138" s="219" t="s">
        <v>755</v>
      </c>
      <c r="D138" s="219" t="s">
        <v>832</v>
      </c>
      <c r="G138" s="218" t="s">
        <v>129</v>
      </c>
      <c r="J138" s="220">
        <v>1200</v>
      </c>
      <c r="K138" s="214" t="s">
        <v>129</v>
      </c>
      <c r="L138" s="214" t="s">
        <v>153</v>
      </c>
      <c r="M138" s="214">
        <f t="shared" si="12"/>
        <v>0</v>
      </c>
      <c r="N138" s="212">
        <v>1200</v>
      </c>
      <c r="O138" s="213">
        <f t="shared" si="13"/>
        <v>0</v>
      </c>
      <c r="P138">
        <f t="shared" si="14"/>
        <v>0</v>
      </c>
    </row>
    <row r="139" spans="1:16" ht="12.75">
      <c r="A139" s="216">
        <v>662</v>
      </c>
      <c r="B139" s="218" t="s">
        <v>153</v>
      </c>
      <c r="C139" s="219" t="s">
        <v>757</v>
      </c>
      <c r="D139" s="219" t="s">
        <v>832</v>
      </c>
      <c r="G139" s="218" t="s">
        <v>129</v>
      </c>
      <c r="J139" s="220">
        <v>1200</v>
      </c>
      <c r="K139" s="214" t="s">
        <v>129</v>
      </c>
      <c r="L139" s="214" t="s">
        <v>153</v>
      </c>
      <c r="M139" s="214">
        <f t="shared" si="12"/>
        <v>0</v>
      </c>
      <c r="N139" s="212">
        <v>1200</v>
      </c>
      <c r="O139" s="213">
        <f t="shared" si="13"/>
        <v>0</v>
      </c>
      <c r="P139">
        <f t="shared" si="14"/>
        <v>0</v>
      </c>
    </row>
    <row r="140" spans="1:16" ht="12.75">
      <c r="A140" s="216">
        <v>663</v>
      </c>
      <c r="B140" s="218" t="s">
        <v>153</v>
      </c>
      <c r="C140" s="219" t="s">
        <v>833</v>
      </c>
      <c r="D140" s="219" t="s">
        <v>832</v>
      </c>
      <c r="G140" s="218" t="s">
        <v>129</v>
      </c>
      <c r="J140" s="220">
        <v>1200</v>
      </c>
      <c r="K140" s="214" t="s">
        <v>129</v>
      </c>
      <c r="L140" s="214" t="s">
        <v>153</v>
      </c>
      <c r="M140" s="214">
        <f t="shared" si="12"/>
        <v>0</v>
      </c>
      <c r="N140" s="212">
        <v>1200</v>
      </c>
      <c r="O140" s="213">
        <f t="shared" si="13"/>
        <v>0</v>
      </c>
      <c r="P140">
        <f t="shared" si="14"/>
        <v>0</v>
      </c>
    </row>
    <row r="141" spans="1:16" ht="12.75">
      <c r="A141" s="216">
        <v>664</v>
      </c>
      <c r="B141" s="218" t="s">
        <v>153</v>
      </c>
      <c r="C141" s="219" t="s">
        <v>834</v>
      </c>
      <c r="D141" s="219" t="s">
        <v>832</v>
      </c>
      <c r="G141" s="218" t="s">
        <v>129</v>
      </c>
      <c r="J141" s="220">
        <v>1200</v>
      </c>
      <c r="K141" s="214" t="s">
        <v>129</v>
      </c>
      <c r="L141" s="214" t="s">
        <v>153</v>
      </c>
      <c r="M141" s="214">
        <f t="shared" si="12"/>
        <v>0</v>
      </c>
      <c r="N141" s="212">
        <v>1200</v>
      </c>
      <c r="O141" s="213">
        <f t="shared" si="13"/>
        <v>0</v>
      </c>
      <c r="P141">
        <f t="shared" si="14"/>
        <v>0</v>
      </c>
    </row>
    <row r="142" spans="1:16" ht="12.75">
      <c r="A142" s="216">
        <v>668</v>
      </c>
      <c r="B142" s="218" t="s">
        <v>628</v>
      </c>
      <c r="C142" s="219" t="s">
        <v>835</v>
      </c>
      <c r="D142" s="219" t="s">
        <v>836</v>
      </c>
      <c r="G142" s="218" t="s">
        <v>129</v>
      </c>
      <c r="J142" s="220">
        <v>4925.06</v>
      </c>
      <c r="K142" s="214" t="s">
        <v>129</v>
      </c>
      <c r="L142" s="214" t="s">
        <v>628</v>
      </c>
      <c r="M142" s="214">
        <f t="shared" si="12"/>
        <v>0</v>
      </c>
      <c r="N142" s="212">
        <v>4925.06</v>
      </c>
      <c r="O142" s="213">
        <f t="shared" si="13"/>
        <v>0</v>
      </c>
      <c r="P142">
        <f t="shared" si="14"/>
        <v>0</v>
      </c>
    </row>
    <row r="143" spans="1:16" ht="12.75">
      <c r="A143" s="216">
        <v>677</v>
      </c>
      <c r="B143" s="218" t="s">
        <v>155</v>
      </c>
      <c r="C143" s="219" t="s">
        <v>393</v>
      </c>
      <c r="D143" s="219" t="s">
        <v>837</v>
      </c>
      <c r="G143" s="218" t="s">
        <v>129</v>
      </c>
      <c r="J143" s="220">
        <v>47.72</v>
      </c>
      <c r="K143" s="214" t="s">
        <v>129</v>
      </c>
      <c r="L143" s="214" t="s">
        <v>155</v>
      </c>
      <c r="M143" s="214">
        <f t="shared" si="12"/>
        <v>0</v>
      </c>
      <c r="N143" s="212">
        <v>47.72</v>
      </c>
      <c r="O143" s="213">
        <f t="shared" si="13"/>
        <v>0</v>
      </c>
      <c r="P143">
        <f t="shared" si="14"/>
        <v>0</v>
      </c>
    </row>
    <row r="144" spans="1:16" ht="12.75">
      <c r="A144" s="216">
        <v>683</v>
      </c>
      <c r="B144" s="218" t="s">
        <v>272</v>
      </c>
      <c r="C144" s="219" t="s">
        <v>786</v>
      </c>
      <c r="D144" s="219" t="s">
        <v>838</v>
      </c>
      <c r="G144" s="218" t="s">
        <v>129</v>
      </c>
      <c r="J144" s="220">
        <v>23.6</v>
      </c>
      <c r="K144" s="214" t="s">
        <v>129</v>
      </c>
      <c r="L144" s="214" t="s">
        <v>272</v>
      </c>
      <c r="M144" s="214">
        <f t="shared" si="12"/>
        <v>0</v>
      </c>
      <c r="N144" s="212">
        <v>23.6</v>
      </c>
      <c r="O144" s="213">
        <f t="shared" si="13"/>
        <v>0</v>
      </c>
      <c r="P144">
        <f t="shared" si="14"/>
        <v>0</v>
      </c>
    </row>
    <row r="145" spans="1:16" ht="12.75">
      <c r="A145" s="216">
        <v>684</v>
      </c>
      <c r="B145" s="218" t="s">
        <v>272</v>
      </c>
      <c r="C145" s="219" t="s">
        <v>839</v>
      </c>
      <c r="D145" s="219" t="s">
        <v>840</v>
      </c>
      <c r="G145" s="218" t="s">
        <v>841</v>
      </c>
      <c r="J145" s="220">
        <v>43.91</v>
      </c>
      <c r="K145" s="214" t="s">
        <v>129</v>
      </c>
      <c r="L145" s="214" t="s">
        <v>272</v>
      </c>
      <c r="M145" s="214">
        <f t="shared" si="12"/>
        <v>0</v>
      </c>
      <c r="N145" s="212">
        <v>43.91</v>
      </c>
      <c r="O145" s="213">
        <f t="shared" si="13"/>
        <v>0</v>
      </c>
      <c r="P145">
        <f t="shared" si="14"/>
        <v>0</v>
      </c>
    </row>
    <row r="146" spans="1:16" ht="12.75">
      <c r="A146" s="216">
        <v>685</v>
      </c>
      <c r="B146" s="218" t="s">
        <v>272</v>
      </c>
      <c r="C146" s="219" t="s">
        <v>839</v>
      </c>
      <c r="D146" s="219" t="s">
        <v>842</v>
      </c>
      <c r="G146" s="218" t="s">
        <v>841</v>
      </c>
      <c r="J146" s="220">
        <v>9.54</v>
      </c>
      <c r="K146" s="214" t="s">
        <v>129</v>
      </c>
      <c r="L146" s="214" t="s">
        <v>272</v>
      </c>
      <c r="M146" s="214">
        <f t="shared" si="12"/>
        <v>0</v>
      </c>
      <c r="N146" s="212">
        <v>9.54</v>
      </c>
      <c r="O146" s="213">
        <f t="shared" si="13"/>
        <v>0</v>
      </c>
      <c r="P146">
        <f t="shared" si="14"/>
        <v>0</v>
      </c>
    </row>
    <row r="147" spans="1:16" ht="12.75">
      <c r="A147" s="216">
        <v>686</v>
      </c>
      <c r="B147" s="218" t="s">
        <v>272</v>
      </c>
      <c r="C147" s="219" t="s">
        <v>839</v>
      </c>
      <c r="D147" s="219" t="s">
        <v>843</v>
      </c>
      <c r="G147" s="218" t="s">
        <v>841</v>
      </c>
      <c r="J147" s="220">
        <v>12.62</v>
      </c>
      <c r="K147" s="214" t="s">
        <v>129</v>
      </c>
      <c r="L147" s="214" t="s">
        <v>272</v>
      </c>
      <c r="M147" s="214">
        <f t="shared" si="12"/>
        <v>0</v>
      </c>
      <c r="N147" s="212">
        <v>12.62</v>
      </c>
      <c r="O147" s="213">
        <f t="shared" si="13"/>
        <v>0</v>
      </c>
      <c r="P147">
        <f t="shared" si="14"/>
        <v>0</v>
      </c>
    </row>
    <row r="148" spans="1:16" ht="12.75">
      <c r="A148" s="216">
        <v>687</v>
      </c>
      <c r="B148" s="218" t="s">
        <v>272</v>
      </c>
      <c r="C148" s="219" t="s">
        <v>839</v>
      </c>
      <c r="D148" s="219" t="s">
        <v>844</v>
      </c>
      <c r="G148" s="218" t="s">
        <v>841</v>
      </c>
      <c r="J148" s="220">
        <v>265.66</v>
      </c>
      <c r="K148" s="214" t="s">
        <v>129</v>
      </c>
      <c r="L148" s="214" t="s">
        <v>272</v>
      </c>
      <c r="M148" s="214">
        <f t="shared" si="12"/>
        <v>0</v>
      </c>
      <c r="N148" s="212">
        <v>265.66</v>
      </c>
      <c r="O148" s="213">
        <f t="shared" si="13"/>
        <v>0</v>
      </c>
      <c r="P148">
        <f t="shared" si="14"/>
        <v>0</v>
      </c>
    </row>
    <row r="149" spans="1:16" ht="12.75">
      <c r="A149" s="216">
        <v>688</v>
      </c>
      <c r="B149" s="218" t="s">
        <v>272</v>
      </c>
      <c r="C149" s="219" t="s">
        <v>839</v>
      </c>
      <c r="D149" s="219" t="s">
        <v>845</v>
      </c>
      <c r="G149" s="218" t="s">
        <v>841</v>
      </c>
      <c r="J149" s="220">
        <v>107.29</v>
      </c>
      <c r="K149" s="214" t="s">
        <v>129</v>
      </c>
      <c r="L149" s="214" t="s">
        <v>272</v>
      </c>
      <c r="M149" s="214">
        <f t="shared" si="12"/>
        <v>0</v>
      </c>
      <c r="N149" s="212">
        <v>107.29</v>
      </c>
      <c r="O149" s="213">
        <f t="shared" si="13"/>
        <v>0</v>
      </c>
      <c r="P149">
        <f t="shared" si="14"/>
        <v>0</v>
      </c>
    </row>
    <row r="150" spans="1:16" ht="12.75">
      <c r="A150" s="216">
        <v>689</v>
      </c>
      <c r="B150" s="218" t="s">
        <v>272</v>
      </c>
      <c r="C150" s="219" t="s">
        <v>839</v>
      </c>
      <c r="D150" s="219" t="s">
        <v>846</v>
      </c>
      <c r="G150" s="218" t="s">
        <v>841</v>
      </c>
      <c r="J150" s="220">
        <v>196.25</v>
      </c>
      <c r="K150" s="214" t="s">
        <v>129</v>
      </c>
      <c r="L150" s="214" t="s">
        <v>272</v>
      </c>
      <c r="M150" s="214">
        <f t="shared" si="12"/>
        <v>0</v>
      </c>
      <c r="N150" s="212">
        <v>196.25</v>
      </c>
      <c r="O150" s="213">
        <f t="shared" si="13"/>
        <v>0</v>
      </c>
      <c r="P150">
        <f t="shared" si="14"/>
        <v>0</v>
      </c>
    </row>
    <row r="151" spans="1:16" ht="12.75">
      <c r="A151" s="216">
        <v>690</v>
      </c>
      <c r="B151" s="218" t="s">
        <v>272</v>
      </c>
      <c r="C151" s="219" t="s">
        <v>265</v>
      </c>
      <c r="D151" s="219" t="s">
        <v>847</v>
      </c>
      <c r="G151" s="218" t="s">
        <v>347</v>
      </c>
      <c r="J151" s="220">
        <v>25.82</v>
      </c>
      <c r="K151" s="214" t="s">
        <v>129</v>
      </c>
      <c r="L151" s="214" t="s">
        <v>272</v>
      </c>
      <c r="M151" s="214">
        <f t="shared" si="12"/>
        <v>0</v>
      </c>
      <c r="N151" s="212">
        <v>25.82</v>
      </c>
      <c r="O151" s="213">
        <f t="shared" si="13"/>
        <v>0</v>
      </c>
      <c r="P151">
        <f t="shared" si="14"/>
        <v>0</v>
      </c>
    </row>
    <row r="152" spans="1:16" ht="12.75">
      <c r="A152" s="216">
        <v>691</v>
      </c>
      <c r="B152" s="218" t="s">
        <v>272</v>
      </c>
      <c r="C152" s="219" t="s">
        <v>289</v>
      </c>
      <c r="D152" s="219" t="s">
        <v>848</v>
      </c>
      <c r="G152" s="218" t="s">
        <v>287</v>
      </c>
      <c r="J152" s="220">
        <v>844.05</v>
      </c>
      <c r="K152" s="214" t="s">
        <v>129</v>
      </c>
      <c r="L152" s="214" t="s">
        <v>272</v>
      </c>
      <c r="M152" s="214">
        <f t="shared" si="12"/>
        <v>0</v>
      </c>
      <c r="N152" s="212">
        <v>844.05</v>
      </c>
      <c r="O152" s="213">
        <f t="shared" si="13"/>
        <v>0</v>
      </c>
      <c r="P152">
        <f t="shared" si="14"/>
        <v>0</v>
      </c>
    </row>
    <row r="153" spans="1:16" ht="12.75">
      <c r="A153" s="216">
        <v>692</v>
      </c>
      <c r="B153" s="218" t="s">
        <v>272</v>
      </c>
      <c r="C153" s="219" t="s">
        <v>289</v>
      </c>
      <c r="D153" s="219" t="s">
        <v>848</v>
      </c>
      <c r="G153" s="218" t="s">
        <v>287</v>
      </c>
      <c r="J153" s="220">
        <v>1308.04</v>
      </c>
      <c r="K153" s="214" t="s">
        <v>129</v>
      </c>
      <c r="L153" s="214" t="s">
        <v>272</v>
      </c>
      <c r="M153" s="214">
        <f t="shared" si="12"/>
        <v>0</v>
      </c>
      <c r="N153" s="212">
        <v>1308.04</v>
      </c>
      <c r="O153" s="213">
        <f t="shared" si="13"/>
        <v>0</v>
      </c>
      <c r="P153">
        <f t="shared" si="14"/>
        <v>0</v>
      </c>
    </row>
    <row r="154" spans="1:16" ht="12.75">
      <c r="A154" s="216">
        <v>693</v>
      </c>
      <c r="B154" s="218" t="s">
        <v>272</v>
      </c>
      <c r="C154" s="219" t="s">
        <v>289</v>
      </c>
      <c r="D154" s="219" t="s">
        <v>848</v>
      </c>
      <c r="G154" s="218" t="s">
        <v>287</v>
      </c>
      <c r="J154" s="220">
        <v>575.57</v>
      </c>
      <c r="K154" s="214" t="s">
        <v>129</v>
      </c>
      <c r="L154" s="214" t="s">
        <v>272</v>
      </c>
      <c r="M154" s="214">
        <f t="shared" si="12"/>
        <v>0</v>
      </c>
      <c r="N154" s="212">
        <v>575.57</v>
      </c>
      <c r="O154" s="213">
        <f t="shared" si="13"/>
        <v>0</v>
      </c>
      <c r="P154">
        <f t="shared" si="14"/>
        <v>0</v>
      </c>
    </row>
    <row r="155" spans="11:15" ht="12.75">
      <c r="K155" s="215"/>
      <c r="L155" s="215"/>
      <c r="M155" s="215"/>
      <c r="N155" s="215"/>
      <c r="O155" s="215"/>
    </row>
    <row r="156" spans="11:15" ht="12.75">
      <c r="K156" s="215"/>
      <c r="L156" s="215"/>
      <c r="M156" s="216" t="s">
        <v>849</v>
      </c>
      <c r="N156" s="217">
        <f>SUM(P8:P154)</f>
        <v>0</v>
      </c>
      <c r="O156" s="217">
        <f>SUM(O8:O154)</f>
        <v>0</v>
      </c>
    </row>
    <row r="157" spans="13:15" ht="12.75">
      <c r="M157" s="216" t="s">
        <v>850</v>
      </c>
      <c r="O157" s="216">
        <f>IF(N156&lt;&gt;0,O157/N157,0)</f>
        <v>0</v>
      </c>
    </row>
    <row r="158" spans="11:15" ht="12.75">
      <c r="K158" s="215"/>
      <c r="L158" s="215"/>
      <c r="M158" s="215"/>
      <c r="N158" s="215"/>
      <c r="O158" s="215"/>
    </row>
    <row r="159" spans="11:15" ht="12.75">
      <c r="K159" s="215"/>
      <c r="L159" s="215"/>
      <c r="M159" s="216" t="s">
        <v>714</v>
      </c>
      <c r="N159" s="217">
        <f>FattureTempi!AG108</f>
        <v>212827.30000000002</v>
      </c>
      <c r="O159" s="217">
        <f>FattureTempi!AH108</f>
        <v>-1373699.3699999999</v>
      </c>
    </row>
    <row r="160" spans="13:15" ht="12.75">
      <c r="M160" s="217" t="s">
        <v>715</v>
      </c>
      <c r="O160" s="217">
        <f>FattureTempi!AH109</f>
        <v>-6.454526134570141</v>
      </c>
    </row>
    <row r="161" spans="11:15" ht="12.75">
      <c r="K161" s="215"/>
      <c r="L161" s="215"/>
      <c r="M161" s="215"/>
      <c r="N161" s="215"/>
      <c r="O161" s="215"/>
    </row>
    <row r="162" spans="11:15" ht="12.75">
      <c r="K162" s="215"/>
      <c r="L162" s="215"/>
      <c r="M162" s="221" t="s">
        <v>851</v>
      </c>
      <c r="N162" s="222">
        <f>N159+N156</f>
        <v>212827.30000000002</v>
      </c>
      <c r="O162" s="222">
        <f>O159+O156</f>
        <v>-1373699.3699999999</v>
      </c>
    </row>
    <row r="163" spans="13:15" ht="36">
      <c r="M163" s="223" t="s">
        <v>852</v>
      </c>
      <c r="N163" s="224"/>
      <c r="O163" s="222">
        <f>(O162/N162)</f>
        <v>-6.454526134570141</v>
      </c>
    </row>
    <row r="164" ht="12.75">
      <c r="O164" s="135"/>
    </row>
    <row r="165" spans="9:10" ht="12.75">
      <c r="I165" s="6"/>
      <c r="J165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76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84" t="s">
        <v>103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79" t="s">
        <v>102</v>
      </c>
      <c r="B5" s="280"/>
      <c r="C5" s="188" t="s">
        <v>101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5" t="s">
        <v>100</v>
      </c>
      <c r="O5" s="266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69" t="s">
        <v>99</v>
      </c>
      <c r="B7" s="288"/>
      <c r="C7" s="165">
        <f>Debiti!G6</f>
        <v>0</v>
      </c>
      <c r="D7" s="163"/>
      <c r="E7" s="274" t="s">
        <v>113</v>
      </c>
      <c r="F7" s="275"/>
      <c r="G7" s="275"/>
      <c r="H7" s="97"/>
      <c r="I7" s="184"/>
      <c r="J7" s="183"/>
      <c r="K7" s="97"/>
      <c r="L7" s="174"/>
      <c r="M7" s="182"/>
      <c r="N7" s="265" t="s">
        <v>98</v>
      </c>
      <c r="O7" s="266"/>
      <c r="P7" s="266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81" t="s">
        <v>97</v>
      </c>
      <c r="B9" s="287"/>
      <c r="C9" s="175">
        <f>ElencoFatture!O6</f>
        <v>0</v>
      </c>
      <c r="D9" s="176"/>
      <c r="E9" s="281" t="s">
        <v>91</v>
      </c>
      <c r="F9" s="282" t="s">
        <v>96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81" t="s">
        <v>95</v>
      </c>
      <c r="B10" s="28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81" t="s">
        <v>94</v>
      </c>
      <c r="B11" s="283"/>
      <c r="C11" s="175">
        <f>ElencoFatture!O8</f>
        <v>0</v>
      </c>
      <c r="D11" s="176"/>
      <c r="E11" s="281" t="s">
        <v>91</v>
      </c>
      <c r="F11" s="287"/>
      <c r="G11" s="175">
        <f>C11/100*5</f>
        <v>0</v>
      </c>
      <c r="H11" s="163"/>
      <c r="I11" s="273"/>
      <c r="J11" s="273"/>
      <c r="K11" s="97"/>
      <c r="L11" s="174"/>
      <c r="M11" s="161"/>
      <c r="N11" s="265" t="s">
        <v>93</v>
      </c>
      <c r="O11" s="266"/>
      <c r="P11" s="266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69" t="s">
        <v>92</v>
      </c>
      <c r="B13" s="270"/>
      <c r="C13" s="165">
        <f>C11</f>
        <v>0</v>
      </c>
      <c r="D13" s="173"/>
      <c r="E13" s="269" t="s">
        <v>91</v>
      </c>
      <c r="F13" s="270"/>
      <c r="G13" s="164">
        <f>C13/100*5</f>
        <v>0</v>
      </c>
      <c r="H13" s="163"/>
      <c r="I13" s="271" t="s">
        <v>90</v>
      </c>
      <c r="J13" s="272"/>
      <c r="L13" s="162" t="str">
        <f>IF(ROUND(C7,2)&lt;=ROUND(G13,2),"SI","NO")</f>
        <v>SI</v>
      </c>
      <c r="M13" s="161"/>
      <c r="N13" s="267" t="s">
        <v>89</v>
      </c>
      <c r="O13" s="268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69" t="s">
        <v>88</v>
      </c>
      <c r="B15" s="288"/>
      <c r="C15" s="165">
        <v>0</v>
      </c>
      <c r="D15" s="97"/>
      <c r="E15" s="269" t="s">
        <v>87</v>
      </c>
      <c r="F15" s="270"/>
      <c r="G15" s="164">
        <f>IF(OR(C15=0,C15="0,00"),0,C7/C15)</f>
        <v>0</v>
      </c>
      <c r="H15" s="163"/>
      <c r="I15" s="271" t="s">
        <v>86</v>
      </c>
      <c r="J15" s="272"/>
      <c r="L15" s="162" t="str">
        <f>IF(G15&lt;=0.9,"SI","NO")</f>
        <v>SI</v>
      </c>
      <c r="M15" s="161"/>
      <c r="N15" s="267" t="s">
        <v>85</v>
      </c>
      <c r="O15" s="268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90" t="s">
        <v>84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</row>
    <row r="19" spans="1:13" ht="15">
      <c r="A19" s="291" t="s">
        <v>83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</row>
    <row r="20" spans="1:13" ht="15">
      <c r="A20" s="289" t="s">
        <v>82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</row>
    <row r="21" spans="1:13" ht="15">
      <c r="A21" s="159" t="s">
        <v>81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89" t="s">
        <v>80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</row>
    <row r="23" spans="1:13" ht="15">
      <c r="A23" s="289" t="s">
        <v>79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</row>
    <row r="24" spans="1:13" ht="15">
      <c r="A24" s="289" t="s">
        <v>78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</row>
    <row r="25" spans="1:13" ht="15">
      <c r="A25" s="289" t="s">
        <v>77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</row>
    <row r="26" spans="1:13" ht="15">
      <c r="A26" s="158" t="s">
        <v>76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75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84" t="s">
        <v>72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5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79" t="s">
        <v>73</v>
      </c>
      <c r="B5" s="292"/>
      <c r="C5" s="292"/>
      <c r="D5" s="292"/>
      <c r="E5" s="292"/>
      <c r="F5" s="293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79" t="s">
        <v>74</v>
      </c>
      <c r="B6" s="292"/>
      <c r="C6" s="292"/>
      <c r="D6" s="292"/>
      <c r="E6" s="292"/>
      <c r="F6" s="292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39" t="s">
        <v>14</v>
      </c>
      <c r="B8" s="249"/>
      <c r="C8" s="250"/>
      <c r="D8" s="239" t="s">
        <v>15</v>
      </c>
      <c r="E8" s="249"/>
      <c r="F8" s="249"/>
      <c r="G8" s="249"/>
      <c r="H8" s="249"/>
      <c r="I8" s="249"/>
      <c r="J8" s="249"/>
      <c r="K8" s="250"/>
      <c r="L8" s="239" t="s">
        <v>16</v>
      </c>
      <c r="M8" s="249"/>
      <c r="N8" s="250"/>
      <c r="O8" s="239" t="s">
        <v>1</v>
      </c>
      <c r="P8" s="249"/>
      <c r="Q8" s="249"/>
      <c r="R8" s="239" t="s">
        <v>17</v>
      </c>
      <c r="S8" s="250"/>
      <c r="T8" s="239" t="s">
        <v>18</v>
      </c>
      <c r="U8" s="249"/>
      <c r="V8" s="249"/>
      <c r="W8" s="250"/>
      <c r="X8" s="239" t="s">
        <v>19</v>
      </c>
      <c r="Y8" s="249"/>
      <c r="Z8" s="249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153"/>
    </row>
    <row r="2" s="97" customFormat="1" ht="15" customHeight="1"/>
    <row r="3" spans="1:17" s="90" customFormat="1" ht="22.5" customHeight="1">
      <c r="A3" s="309" t="s">
        <v>112</v>
      </c>
      <c r="B3" s="309"/>
      <c r="C3" s="309"/>
      <c r="D3" s="309"/>
      <c r="E3" s="309"/>
      <c r="F3" s="309"/>
      <c r="G3" s="309"/>
      <c r="H3" s="309"/>
      <c r="I3" s="309"/>
      <c r="J3" s="310"/>
      <c r="K3" s="310"/>
      <c r="L3" s="310"/>
      <c r="M3" s="310"/>
      <c r="N3" s="310"/>
      <c r="O3" s="310"/>
      <c r="P3" s="310"/>
      <c r="Q3" s="152"/>
    </row>
    <row r="4" spans="1:17" s="90" customFormat="1" ht="15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8"/>
      <c r="Q4" s="152"/>
    </row>
    <row r="5" spans="1:17" s="90" customFormat="1" ht="22.5" customHeight="1">
      <c r="A5" s="296" t="s">
        <v>111</v>
      </c>
      <c r="B5" s="296"/>
      <c r="C5" s="296"/>
      <c r="D5" s="296"/>
      <c r="E5" s="296"/>
      <c r="F5" s="296"/>
      <c r="G5" s="296"/>
      <c r="H5" s="296"/>
      <c r="I5" s="297"/>
      <c r="J5" s="207" t="s">
        <v>110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304" t="s">
        <v>97</v>
      </c>
      <c r="D6" s="305"/>
      <c r="E6" s="305"/>
      <c r="F6" s="305"/>
      <c r="G6" s="306"/>
      <c r="H6" s="200">
        <v>0</v>
      </c>
      <c r="I6" s="204"/>
      <c r="J6" s="302" t="s">
        <v>97</v>
      </c>
      <c r="K6" s="302"/>
      <c r="L6" s="302"/>
      <c r="M6" s="302"/>
      <c r="N6" s="303"/>
      <c r="O6" s="205">
        <v>0</v>
      </c>
      <c r="P6" s="204"/>
    </row>
    <row r="7" spans="3:16" s="90" customFormat="1" ht="22.5" customHeight="1">
      <c r="C7" s="304" t="s">
        <v>95</v>
      </c>
      <c r="D7" s="305"/>
      <c r="E7" s="305"/>
      <c r="F7" s="305"/>
      <c r="G7" s="201"/>
      <c r="H7" s="200">
        <v>0</v>
      </c>
      <c r="I7" s="202"/>
      <c r="J7" s="300" t="s">
        <v>95</v>
      </c>
      <c r="K7" s="300"/>
      <c r="L7" s="300"/>
      <c r="M7" s="300"/>
      <c r="N7" s="301"/>
      <c r="O7" s="203">
        <v>0</v>
      </c>
      <c r="P7" s="202"/>
    </row>
    <row r="8" spans="3:16" s="90" customFormat="1" ht="22.5" customHeight="1">
      <c r="C8" s="304" t="s">
        <v>94</v>
      </c>
      <c r="D8" s="305"/>
      <c r="E8" s="305"/>
      <c r="F8" s="305"/>
      <c r="G8" s="201"/>
      <c r="H8" s="200">
        <f>H6-H7</f>
        <v>0</v>
      </c>
      <c r="I8" s="198"/>
      <c r="J8" s="298" t="s">
        <v>94</v>
      </c>
      <c r="K8" s="298"/>
      <c r="L8" s="298"/>
      <c r="M8" s="298"/>
      <c r="N8" s="299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311" t="s">
        <v>109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3"/>
    </row>
    <row r="11" spans="1:16" s="90" customFormat="1" ht="22.5" customHeight="1">
      <c r="A11" s="239" t="s">
        <v>14</v>
      </c>
      <c r="B11" s="250"/>
      <c r="C11" s="239" t="s">
        <v>15</v>
      </c>
      <c r="D11" s="249"/>
      <c r="E11" s="249"/>
      <c r="F11" s="249"/>
      <c r="G11" s="249"/>
      <c r="H11" s="249"/>
      <c r="I11" s="250"/>
      <c r="J11" s="239" t="s">
        <v>1</v>
      </c>
      <c r="K11" s="250"/>
      <c r="L11" s="150"/>
      <c r="M11" s="239" t="s">
        <v>64</v>
      </c>
      <c r="N11" s="249"/>
      <c r="O11" s="249"/>
      <c r="P11" s="250"/>
    </row>
    <row r="12" spans="1:16" ht="36" customHeight="1">
      <c r="A12" s="104" t="s">
        <v>21</v>
      </c>
      <c r="B12" s="192" t="s">
        <v>108</v>
      </c>
      <c r="C12" s="104" t="s">
        <v>24</v>
      </c>
      <c r="D12" s="105" t="s">
        <v>25</v>
      </c>
      <c r="E12" s="191" t="s">
        <v>107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106</v>
      </c>
      <c r="M12" s="129" t="s">
        <v>66</v>
      </c>
      <c r="N12" s="129" t="s">
        <v>105</v>
      </c>
      <c r="O12" s="129" t="s">
        <v>104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Federica Rosina</cp:lastModifiedBy>
  <cp:lastPrinted>2015-01-23T09:39:52Z</cp:lastPrinted>
  <dcterms:created xsi:type="dcterms:W3CDTF">1996-11-05T10:16:36Z</dcterms:created>
  <dcterms:modified xsi:type="dcterms:W3CDTF">2023-08-01T08:45:40Z</dcterms:modified>
  <cp:category/>
  <cp:version/>
  <cp:contentType/>
  <cp:contentStatus/>
</cp:coreProperties>
</file>