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85" activeTab="2"/>
  </bookViews>
  <sheets>
    <sheet name="INTEST." sheetId="1" r:id="rId1"/>
    <sheet name="C_ONERI" sheetId="2" r:id="rId2"/>
    <sheet name="TAB_ONERI" sheetId="3" r:id="rId3"/>
    <sheet name="C_DI_COSTR_RESID." sheetId="4" r:id="rId4"/>
    <sheet name="ALL_AL C_RESID. " sheetId="5" r:id="rId5"/>
    <sheet name="C_DI_COSTR_ATTIVITA" sheetId="6" r:id="rId6"/>
    <sheet name="SCOMPUTI" sheetId="7" r:id="rId7"/>
    <sheet name="RIEP_GENERALE" sheetId="8" r:id="rId8"/>
  </sheets>
  <definedNames/>
  <calcPr fullCalcOnLoad="1"/>
</workbook>
</file>

<file path=xl/comments2.xml><?xml version="1.0" encoding="utf-8"?>
<comments xmlns="http://schemas.openxmlformats.org/spreadsheetml/2006/main">
  <authors>
    <author>comune di solesino</author>
  </authors>
  <commentList>
    <comment ref="AG44" authorId="0">
      <text>
        <r>
          <rPr>
            <b/>
            <sz val="8"/>
            <rFont val="Tahoma"/>
            <family val="2"/>
          </rPr>
          <t>Artigianato Artistico di Servizio.</t>
        </r>
        <r>
          <rPr>
            <sz val="8"/>
            <rFont val="Tahoma"/>
            <family val="2"/>
          </rPr>
          <t xml:space="preserve">
</t>
        </r>
      </text>
    </comment>
    <comment ref="AH44" authorId="0">
      <text>
        <r>
          <rPr>
            <b/>
            <sz val="8"/>
            <rFont val="Tahoma"/>
            <family val="2"/>
          </rPr>
          <t>Artigianato in genere.</t>
        </r>
      </text>
    </comment>
    <comment ref="AL45" authorId="0">
      <text>
        <r>
          <rPr>
            <b/>
            <sz val="8"/>
            <rFont val="Tahoma"/>
            <family val="2"/>
          </rPr>
          <t>Imprenditore agricolo a titolo principale.</t>
        </r>
        <r>
          <rPr>
            <sz val="8"/>
            <rFont val="Tahoma"/>
            <family val="2"/>
          </rPr>
          <t xml:space="preserve">
</t>
        </r>
      </text>
    </comment>
    <comment ref="AM45" authorId="0">
      <text>
        <r>
          <rPr>
            <b/>
            <sz val="8"/>
            <rFont val="Tahoma"/>
            <family val="2"/>
          </rPr>
          <t>Imprenditore agricolo diverso.</t>
        </r>
        <r>
          <rPr>
            <sz val="8"/>
            <rFont val="Tahoma"/>
            <family val="2"/>
          </rPr>
          <t xml:space="preserve">
</t>
        </r>
      </text>
    </comment>
    <comment ref="AK46" authorId="0">
      <text>
        <r>
          <rPr>
            <b/>
            <sz val="8"/>
            <rFont val="Tahoma"/>
            <family val="2"/>
          </rPr>
          <t>In funzione del fondo.</t>
        </r>
        <r>
          <rPr>
            <sz val="8"/>
            <rFont val="Tahoma"/>
            <family val="2"/>
          </rPr>
          <t xml:space="preserve">
</t>
        </r>
      </text>
    </comment>
    <comment ref="AK47" authorId="0">
      <text>
        <r>
          <rPr>
            <b/>
            <sz val="8"/>
            <rFont val="Tahoma"/>
            <family val="2"/>
          </rPr>
          <t>Non in funzione del fondo.</t>
        </r>
        <r>
          <rPr>
            <sz val="8"/>
            <rFont val="Tahoma"/>
            <family val="2"/>
          </rPr>
          <t xml:space="preserve">
</t>
        </r>
      </text>
    </comment>
  </commentList>
</comments>
</file>

<file path=xl/sharedStrings.xml><?xml version="1.0" encoding="utf-8"?>
<sst xmlns="http://schemas.openxmlformats.org/spreadsheetml/2006/main" count="797" uniqueCount="390">
  <si>
    <t>S.U.</t>
  </si>
  <si>
    <t>S.N.R.</t>
  </si>
  <si>
    <t>entità</t>
  </si>
  <si>
    <t>x 0,60</t>
  </si>
  <si>
    <t>totale</t>
  </si>
  <si>
    <t>H.</t>
  </si>
  <si>
    <t>VOL.</t>
  </si>
  <si>
    <t>S.A.</t>
  </si>
  <si>
    <t>DESCRIZIONE
LOCALI</t>
  </si>
  <si>
    <t>RESIDENZA</t>
  </si>
  <si>
    <t>TURISTICA</t>
  </si>
  <si>
    <t>COMMERCIALE</t>
  </si>
  <si>
    <t>DIREZIONALE</t>
  </si>
  <si>
    <t>ARTIGIANATO</t>
  </si>
  <si>
    <t>AGRICOLTURA</t>
  </si>
  <si>
    <t>INDUSTRIA</t>
  </si>
  <si>
    <t>mq</t>
  </si>
  <si>
    <t>mt</t>
  </si>
  <si>
    <t>mc</t>
  </si>
  <si>
    <t>TOTALE</t>
  </si>
  <si>
    <t>PRIMARI</t>
  </si>
  <si>
    <t>SECONDARI</t>
  </si>
  <si>
    <t>TOTALE:</t>
  </si>
  <si>
    <t>ONERI</t>
  </si>
  <si>
    <t>TOT.</t>
  </si>
  <si>
    <t>PRIM.</t>
  </si>
  <si>
    <t>SEC.</t>
  </si>
  <si>
    <t>TOTALI:</t>
  </si>
  <si>
    <t>TOTALE (F+G):</t>
  </si>
  <si>
    <t>A</t>
  </si>
  <si>
    <t>B</t>
  </si>
  <si>
    <t>C</t>
  </si>
  <si>
    <t>D</t>
  </si>
  <si>
    <t>E</t>
  </si>
  <si>
    <t>F</t>
  </si>
  <si>
    <t>G</t>
  </si>
  <si>
    <t>DESTINAZIONE DI ZONA</t>
  </si>
  <si>
    <t>ELENCAZIONE</t>
  </si>
  <si>
    <t>A - CENTRO STORICO</t>
  </si>
  <si>
    <t>B - COMPLETAMENTO</t>
  </si>
  <si>
    <t>C - ESPANSIONE</t>
  </si>
  <si>
    <t>E - AGRICOLA</t>
  </si>
  <si>
    <t>INCIDENZA ONERI
URBANIZZAZIONE</t>
  </si>
  <si>
    <t>DESTINAZIONE DI ZONA E
ATTIVITA' PRODUTTIVE</t>
  </si>
  <si>
    <t>A
CENTRO STORICO</t>
  </si>
  <si>
    <r>
      <t xml:space="preserve">CALCOLO DEL CONTRIBUTO PER L'INCIDENZA DELLE OPERE DI URBANIZZAZIONE
PRIMARIA E SECONDARIA RELATIVA AD </t>
    </r>
    <r>
      <rPr>
        <b/>
        <u val="single"/>
        <sz val="8"/>
        <color indexed="10"/>
        <rFont val="Arial"/>
        <family val="2"/>
      </rPr>
      <t>INTERVENTI DI EDILIZIA PER ATTIVITA' PRODUTTIVE</t>
    </r>
    <r>
      <rPr>
        <b/>
        <sz val="8"/>
        <rFont val="Arial"/>
        <family val="2"/>
      </rPr>
      <t>.</t>
    </r>
  </si>
  <si>
    <t>DIVERSE SITUAZIONI</t>
  </si>
  <si>
    <t>Artigianato artistico e di servizio.</t>
  </si>
  <si>
    <t>in funzione fondo</t>
  </si>
  <si>
    <t>non funzione fondo</t>
  </si>
  <si>
    <t>B
COMPLETAMENTO</t>
  </si>
  <si>
    <t>Imprend. agricolo
a titolo principale</t>
  </si>
  <si>
    <t>Imprend. agricolo
diverso</t>
  </si>
  <si>
    <t>Nota(5a1)</t>
  </si>
  <si>
    <t xml:space="preserve">     "    (5a2)</t>
  </si>
  <si>
    <t xml:space="preserve">     "    (5b1)</t>
  </si>
  <si>
    <t xml:space="preserve">     "    (5b2)</t>
  </si>
  <si>
    <t>Nota (6)</t>
  </si>
  <si>
    <t>C
ESPANSIONE</t>
  </si>
  <si>
    <t>ZTO:</t>
  </si>
  <si>
    <t>IND. FOND.:</t>
  </si>
  <si>
    <t>I.F.:</t>
  </si>
  <si>
    <t>CALCOLO ANALITICO DELLE AREE E DEI VOLUMI</t>
  </si>
  <si>
    <t>CALCOLO ONERI</t>
  </si>
  <si>
    <t>TOT. (A+C):</t>
  </si>
  <si>
    <t xml:space="preserve">  CALCOLO ONERI</t>
  </si>
  <si>
    <t xml:space="preserve">    CALCOLO ONERI</t>
  </si>
  <si>
    <t>ZONA COMP.:</t>
  </si>
  <si>
    <t>A.A.S.</t>
  </si>
  <si>
    <t>A.G.</t>
  </si>
  <si>
    <t>I.A.T.P.</t>
  </si>
  <si>
    <t>I.A.D.</t>
  </si>
  <si>
    <t>IN F.F.</t>
  </si>
  <si>
    <t>NO F.F.</t>
  </si>
  <si>
    <t>&lt; 1</t>
  </si>
  <si>
    <t>1 &lt; 3</t>
  </si>
  <si>
    <t>≥ 3</t>
  </si>
  <si>
    <t>=</t>
  </si>
  <si>
    <t>D
INSEDIAMENTI PRODUTTIVI</t>
  </si>
  <si>
    <t>Nota (7)</t>
  </si>
  <si>
    <t>-</t>
  </si>
  <si>
    <t>Interventi agro-industriali - completam.</t>
  </si>
  <si>
    <t>Interventi artig. - zone completamento</t>
  </si>
  <si>
    <t>Interv. Industr. - zone completam.</t>
  </si>
  <si>
    <t>E
AGRICOLA</t>
  </si>
  <si>
    <t>I.F. (1)</t>
  </si>
  <si>
    <t>Note:
1) Dati da ricavare - fatti salvi quelli relativi alla destinazione di zona che sono già riportati dal prospetto B - Parametri per la determinazione degli oneri di urbanizzazione - Allegato B - alla delibera CC nr. 27 e 165 del 02.03.90 e 28.09.90 .
2) Il totale è dato dal prodotto dei tre parametri.
3) Costo teorico base moltiplicato il totale dei parametri.
4) Riportare le modificazioni in aumento (max. 30 %) o in diminuzione (max.30 %) determinate ai sensi dell'art. 84 della L.R. 27.06.1985 n. 61.
5) Il parametro "Destinazione di zona" da applicare al costo teorico base per interventi edificatori connessi con l'attività produttiva agricola sono già moltiplicati per i seguenti coefficienti:
         a) per interventi richiesti da imprenditore agricolo a titolo principale:
              1 - in funzione della conduzione del fondo - coefficiente 0
              2 - non in funzione della conduzione del fondo - coefficiente 0.6
          b) per interventi richiesti da imprenditore diverso da imprenditore agricolo a titolo principale:
              1 - in funzione della conduzione del fondo - coefficiente 0.6
              2 - non in funzione della conduzione del fondo - coefficiente 1.
           La suddivisione predetta viene prevista in tutte le zone omogenee - anche se in qualcuna sarà improbabile l'applicazione.
6) Il costo teorico base è ridotto alla metà per interventi relativi ad artigianato artistico e di servizio.
7) Il parametro è ridotto alla metà per interventi in zona di completamento previsti alla nota 6 della tabella A.2.2. allegata
alla legge  Regionale 27.06.1985, n.61.</t>
  </si>
  <si>
    <t>DESTINAZIONE DI ZONA
E TIPO DI ATTIVITA'</t>
  </si>
  <si>
    <t>Elencazione</t>
  </si>
  <si>
    <t>Primaria</t>
  </si>
  <si>
    <t>Secondaria</t>
  </si>
  <si>
    <t>TURISMO</t>
  </si>
  <si>
    <t>CENTRO STORICO
+ edifici BBAA</t>
  </si>
  <si>
    <t>&lt; 1.5</t>
  </si>
  <si>
    <t>1.5 &lt; 3</t>
  </si>
  <si>
    <t>COMPLETAMENTO</t>
  </si>
  <si>
    <t>ESPANSIONE</t>
  </si>
  <si>
    <t>INSEDIAMENTI PROD.</t>
  </si>
  <si>
    <t>AGRICOLA</t>
  </si>
  <si>
    <t>ATTREZZATURE</t>
  </si>
  <si>
    <r>
      <t xml:space="preserve">I.F. </t>
    </r>
    <r>
      <rPr>
        <b/>
        <sz val="7"/>
        <rFont val="Arial"/>
        <family val="2"/>
      </rPr>
      <t>(1)</t>
    </r>
  </si>
  <si>
    <t>COMMERCIO</t>
  </si>
  <si>
    <t>ATTIVITA' DIREZIONALI</t>
  </si>
  <si>
    <r>
      <t xml:space="preserve">CALCOLO DEL CONTRIBUTO PER L'INCIDENZA DELLE OPERE DI URBANIZZAZIONE PRIMARIA E SECONDARIA RELATIVA AD </t>
    </r>
    <r>
      <rPr>
        <b/>
        <u val="single"/>
        <sz val="8"/>
        <color indexed="10"/>
        <rFont val="Arial"/>
        <family val="2"/>
      </rPr>
      <t>INTERVENTI DI EDILIZIA PER ATTIVITA': TURISTICA, COMMERCIALE E DIREZIONALE</t>
    </r>
    <r>
      <rPr>
        <b/>
        <sz val="8"/>
        <rFont val="Arial"/>
        <family val="2"/>
      </rPr>
      <t>.</t>
    </r>
  </si>
  <si>
    <r>
      <t xml:space="preserve">CALCOLO DEL CONTRIBUTO PER L'INCIDENZA DELLE OPERE DI URBANIZZAZIONE
PRIMARIA E SECONDARIA RELATIVA AD </t>
    </r>
    <r>
      <rPr>
        <b/>
        <u val="single"/>
        <sz val="8"/>
        <color indexed="10"/>
        <rFont val="Arial"/>
        <family val="2"/>
      </rPr>
      <t>INTERVENTI SU EDIFICI ESISTENTI</t>
    </r>
    <r>
      <rPr>
        <b/>
        <sz val="8"/>
        <rFont val="Arial"/>
        <family val="2"/>
      </rPr>
      <t>.</t>
    </r>
  </si>
  <si>
    <t xml:space="preserve">PROSPETTO A.1 - </t>
  </si>
  <si>
    <r>
      <t xml:space="preserve">INTERVENTI (1) DI RISTRUTTURAZIONE, IVI COMPRESI GLI AMPLIAMENTI CHE NON COMPORTINO AUMENTO DELLA SUPERFICIE UTILE DI CALPESTIO.
</t>
    </r>
    <r>
      <rPr>
        <sz val="7"/>
        <rFont val="Arial"/>
        <family val="2"/>
      </rPr>
      <t>(art. 82, ultimo comma, L.R. 27.06.1985, n. 61 e Provvedimento Regionale n. 385 del 28 maggio 1992)</t>
    </r>
  </si>
  <si>
    <r>
      <t xml:space="preserve">Coefficiente
riduzione
</t>
    </r>
    <r>
      <rPr>
        <sz val="7"/>
        <rFont val="Arial"/>
        <family val="2"/>
      </rPr>
      <t>(4)</t>
    </r>
  </si>
  <si>
    <r>
      <t xml:space="preserve">I.F. </t>
    </r>
    <r>
      <rPr>
        <sz val="7"/>
        <rFont val="Arial"/>
        <family val="2"/>
      </rPr>
      <t>(2)</t>
    </r>
  </si>
  <si>
    <r>
      <t xml:space="preserve">INCIDENZA ONERI URBANIZZAZIONE
INTERVENTI NUOVA EDIFICAZIONE </t>
    </r>
    <r>
      <rPr>
        <sz val="7"/>
        <rFont val="Arial"/>
        <family val="2"/>
      </rPr>
      <t>(3)</t>
    </r>
  </si>
  <si>
    <t>INCIDENZA ONERI URBANIZZAZIONE
PER INTERVENTI SU ESISTENTE (5)</t>
  </si>
  <si>
    <t>Note:
1) Dati da riprendere dallo strumento urbanistico vigente.</t>
  </si>
  <si>
    <r>
      <t xml:space="preserve">A - CENTRO STORICO
</t>
    </r>
    <r>
      <rPr>
        <sz val="6"/>
        <rFont val="Arial"/>
        <family val="2"/>
      </rPr>
      <t>+ edifici BBAA</t>
    </r>
  </si>
  <si>
    <t xml:space="preserve">PROSPETTO A.2 - </t>
  </si>
  <si>
    <t>INTERVENTI (1) SU EDIFICI ESISTENTI AI SENSI ART. 9 lett. B della legge 28.1.1997,
n. 10 (Art. 84, quinto comma L.R. 27.06.1985, n. 61 e Provvedimento Regionale n. 385 del 28 maggio 1992).</t>
  </si>
  <si>
    <t>MODIFICHE ALLA QUOTA DI CONTRIBUTO PER OPERE DI URBANIZZAZIONE PRIMARIA E SECONDARIA</t>
  </si>
  <si>
    <t>(Art. 84 Legge Regionale 27/06/1985, n. 61)</t>
  </si>
  <si>
    <t>Interventi ricadenti nelle zone omogenee ad esse assimilabili
secondo le previsioni dello strumento urbanistico.</t>
  </si>
  <si>
    <t>Determinazione d'uso prevista dallo
strumento urbanistico.</t>
  </si>
  <si>
    <t>Coefficiente percentuale
in più ed in meno</t>
  </si>
  <si>
    <t>DATI RELATIVI ALLA DETERMINAZIONE DEL COSTO DI COSTRUZIONE (D.M. 10.05.1977)</t>
  </si>
  <si>
    <t>Classi di
superficie
(mq)</t>
  </si>
  <si>
    <t>Alloggi
(n)</t>
  </si>
  <si>
    <t>Rapporto
rispetto al totale
Su</t>
  </si>
  <si>
    <t>%
Incremento
(Art. 5)</t>
  </si>
  <si>
    <t>(1)</t>
  </si>
  <si>
    <t>(2)</t>
  </si>
  <si>
    <t>(3)</t>
  </si>
  <si>
    <t>(4)=(3):Su</t>
  </si>
  <si>
    <t>Superficie utile
abitabile
(mq)</t>
  </si>
  <si>
    <t>(5)</t>
  </si>
  <si>
    <t>(6)=(4)x(5)</t>
  </si>
  <si>
    <t>≤ 95</t>
  </si>
  <si>
    <t>&gt; 95          110</t>
  </si>
  <si>
    <t>&gt; 160</t>
  </si>
  <si>
    <t>&gt; 110        130</t>
  </si>
  <si>
    <t>&gt; 130        160</t>
  </si>
  <si>
    <r>
      <t xml:space="preserve">CALCOLO DEL CONTRIBUTO PER L'INCIDENZA DELLE OPERE
DI URBANIZZAZIONE PRIMARIA E SECONDARIA RELATIVA
ALLA </t>
    </r>
    <r>
      <rPr>
        <b/>
        <sz val="7"/>
        <color indexed="10"/>
        <rFont val="Arial"/>
        <family val="2"/>
      </rPr>
      <t>RESIDENZA</t>
    </r>
    <r>
      <rPr>
        <b/>
        <sz val="7"/>
        <rFont val="Arial"/>
        <family val="2"/>
      </rPr>
      <t>.</t>
    </r>
  </si>
  <si>
    <t>DESTINAZIONI</t>
  </si>
  <si>
    <t>(7)</t>
  </si>
  <si>
    <t>(8)</t>
  </si>
  <si>
    <t>Cantinole, soffitte, locali
motore ascensore, cabine idriche, lavatoi comuni, centrali
termiche ed altri locali a stretto
servizio delle residenze.</t>
  </si>
  <si>
    <t>a</t>
  </si>
  <si>
    <t>b</t>
  </si>
  <si>
    <t>c</t>
  </si>
  <si>
    <t>d</t>
  </si>
  <si>
    <t>Autorimesse</t>
  </si>
  <si>
    <t>singole</t>
  </si>
  <si>
    <t>collettive</t>
  </si>
  <si>
    <t>Androni d'ingresso e porticati
liberi.</t>
  </si>
  <si>
    <t>Loggi e balconi</t>
  </si>
  <si>
    <t>Intervalli
di variabilità
del rapporto
percentuale
(Su/Snr) x 100</t>
  </si>
  <si>
    <t>Ipotesi
che
ricorre</t>
  </si>
  <si>
    <t>%
Incre-
mento</t>
  </si>
  <si>
    <t>(9)</t>
  </si>
  <si>
    <t>(10)</t>
  </si>
  <si>
    <t>(11)</t>
  </si>
  <si>
    <t>≤ 50</t>
  </si>
  <si>
    <t xml:space="preserve">&gt; 50            75  </t>
  </si>
  <si>
    <t>&gt; 75            100</t>
  </si>
  <si>
    <t>&gt; 100</t>
  </si>
  <si>
    <t>SUPERFICI RESIDENZIALI E RELATIVI SERVIZI
ED ACCESSORI</t>
  </si>
  <si>
    <t>(17)</t>
  </si>
  <si>
    <t>(18)</t>
  </si>
  <si>
    <t>(19)</t>
  </si>
  <si>
    <t>SUPERFICI PER ATTIVITA' TURISTICHE COMMERCIALI E DIREZIONALI E RELATIVI ACCESSORI</t>
  </si>
  <si>
    <t>4=
1+3</t>
  </si>
  <si>
    <t>Sn (art. 9)</t>
  </si>
  <si>
    <t>60 % Sa</t>
  </si>
  <si>
    <t>St (art. 9)</t>
  </si>
  <si>
    <t>(20)</t>
  </si>
  <si>
    <t>(21)</t>
  </si>
  <si>
    <t>(22)</t>
  </si>
  <si>
    <t>Superficie netta
non residenziale</t>
  </si>
  <si>
    <t>Superficie
accessori</t>
  </si>
  <si>
    <t>Superficie
ragguagliata</t>
  </si>
  <si>
    <t>Superficie totale
non residenziale</t>
  </si>
  <si>
    <t>Numero di
caratterisiche</t>
  </si>
  <si>
    <t>(12)</t>
  </si>
  <si>
    <t>(13)</t>
  </si>
  <si>
    <t>(14)</t>
  </si>
  <si>
    <t>Tabella 3 - Incremento per
servizi ed accessori relativi
alla parte residenziale (art. 6)</t>
  </si>
  <si>
    <t>Tabella 4 - Incremento per
particolari caratteristiche (art. 7)</t>
  </si>
  <si>
    <t>Su:</t>
  </si>
  <si>
    <t>Tabella 2 - Superfici per servizi e accessori relativi alla parte residenziale (art. 2)</t>
  </si>
  <si>
    <t>TOTALE INCREMENTI</t>
  </si>
  <si>
    <t>Classe
edificio</t>
  </si>
  <si>
    <t>%
Maggio-
razione</t>
  </si>
  <si>
    <t>(15)</t>
  </si>
  <si>
    <t>(16)</t>
  </si>
  <si>
    <r>
      <t>i=i</t>
    </r>
    <r>
      <rPr>
        <sz val="5"/>
        <rFont val="Arial"/>
        <family val="2"/>
      </rPr>
      <t>1</t>
    </r>
    <r>
      <rPr>
        <sz val="7"/>
        <rFont val="Arial"/>
        <family val="2"/>
      </rPr>
      <t>+i</t>
    </r>
    <r>
      <rPr>
        <sz val="5"/>
        <rFont val="Arial"/>
        <family val="2"/>
      </rPr>
      <t>2</t>
    </r>
    <r>
      <rPr>
        <sz val="7"/>
        <rFont val="Arial"/>
        <family val="2"/>
      </rPr>
      <t>+i</t>
    </r>
    <r>
      <rPr>
        <sz val="5"/>
        <rFont val="Arial"/>
        <family val="2"/>
      </rPr>
      <t>3</t>
    </r>
  </si>
  <si>
    <t>M</t>
  </si>
  <si>
    <r>
      <t>i</t>
    </r>
    <r>
      <rPr>
        <sz val="6"/>
        <rFont val="Arial"/>
        <family val="2"/>
      </rPr>
      <t>1</t>
    </r>
  </si>
  <si>
    <r>
      <t>i</t>
    </r>
    <r>
      <rPr>
        <sz val="6"/>
        <rFont val="Arial"/>
        <family val="2"/>
      </rPr>
      <t>2</t>
    </r>
  </si>
  <si>
    <r>
      <t>i</t>
    </r>
    <r>
      <rPr>
        <sz val="6"/>
        <rFont val="Arial"/>
        <family val="2"/>
      </rPr>
      <t>3</t>
    </r>
  </si>
  <si>
    <t>P</t>
  </si>
  <si>
    <t>ATTIVITA' SVOLTE</t>
  </si>
  <si>
    <t>- Negozi, sala di esposizione; mostre ed ogni altro centro di vendita.</t>
  </si>
  <si>
    <t>- Uffici, banche ed uffici</t>
  </si>
  <si>
    <t>- Sale, convegni, biblioteche</t>
  </si>
  <si>
    <t>- Bar, ristorante ed ogni altro ambiente per la ricreazione</t>
  </si>
  <si>
    <t>- Autorimesse e stazioni di servizio</t>
  </si>
  <si>
    <t>- Depositi ed altri locali pertinenti all'attività di commerciante ambulante</t>
  </si>
  <si>
    <t>- Alberghi ed altri impianti turistici</t>
  </si>
  <si>
    <t>Zona Territoriale Omogenea</t>
  </si>
  <si>
    <t>Parametri</t>
  </si>
  <si>
    <t>I.t</t>
  </si>
  <si>
    <t>I.c</t>
  </si>
  <si>
    <t>I.di</t>
  </si>
  <si>
    <t>A - Centro storico</t>
  </si>
  <si>
    <t>Snr</t>
  </si>
  <si>
    <t>(Snr / Su)   x</t>
  </si>
  <si>
    <t>COSTO DI
COSTRUZIONE</t>
  </si>
  <si>
    <t>C - Espansione (1,5 - If 3,00)</t>
  </si>
  <si>
    <t>D - Insed. Produtt. (1,5 - If 3,00)</t>
  </si>
  <si>
    <t>E - Agricola (If - 1,5)</t>
  </si>
  <si>
    <t>F - Attrezzature (If - Variabile)</t>
  </si>
  <si>
    <t>Determinazione del costo di costruzione per costruzioni ed impianti destinati ad attività turistiche, commerciali e direzionali.</t>
  </si>
  <si>
    <r>
      <t>B - Completamento</t>
    </r>
    <r>
      <rPr>
        <sz val="7"/>
        <rFont val="Arial"/>
        <family val="2"/>
      </rPr>
      <t xml:space="preserve">
(B1 - if 3.00)
(B2 - 1,5 if 3,00)</t>
    </r>
  </si>
  <si>
    <t>Contributo sul costo di costruzione:</t>
  </si>
  <si>
    <t>Sc (art. 9)</t>
  </si>
  <si>
    <t xml:space="preserve">A - Costo massimo a mq. dell'edilizia agevolata </t>
  </si>
  <si>
    <t>B - Costo a mq di costruzione maggiorato A x [1+(M/100)]</t>
  </si>
  <si>
    <t>C - Costo di costruzione dell'edificio (Sc+St) x B</t>
  </si>
  <si>
    <t>TABELLA 1 - Classi di edifici e relative maggiorazioni</t>
  </si>
  <si>
    <t>Le classi di edifici e le relative maggiorazioni di costo di cui al secondo comma dell'art. 6 della legge 28 gennaio 1997, n. 10, sono così individuate:</t>
  </si>
  <si>
    <t>ECONOMICHE</t>
  </si>
  <si>
    <t>MEDIE</t>
  </si>
  <si>
    <t>LUSSO</t>
  </si>
  <si>
    <t>Classe I</t>
  </si>
  <si>
    <t>Classe II</t>
  </si>
  <si>
    <t>Classe III</t>
  </si>
  <si>
    <t>Classe IV</t>
  </si>
  <si>
    <t>Classe V</t>
  </si>
  <si>
    <t>Classe VI</t>
  </si>
  <si>
    <t>Classe VII</t>
  </si>
  <si>
    <t>Classe VIII</t>
  </si>
  <si>
    <t>Classe X</t>
  </si>
  <si>
    <t>Classe IX</t>
  </si>
  <si>
    <t>Classe XI</t>
  </si>
  <si>
    <t>percentuale di incremento fino a 5 inclusa</t>
  </si>
  <si>
    <t>oltre il 50 % inclusa</t>
  </si>
  <si>
    <t>percentuale di incremento da 5 a 10 inclusa</t>
  </si>
  <si>
    <t>:</t>
  </si>
  <si>
    <t>percentuale di incremento da 10 a 15 inclusa</t>
  </si>
  <si>
    <t>percentuale di incremento da 15 a 20 inclusa</t>
  </si>
  <si>
    <t>percentuale di incremento da 20 a 25 inclusa</t>
  </si>
  <si>
    <t>percentuale di incremento da 25 a 30 inclusa</t>
  </si>
  <si>
    <t>percentuale di incremento da 30 a 35 inclusa</t>
  </si>
  <si>
    <t>percentuale di incremento da 35 a 40 inclusa</t>
  </si>
  <si>
    <t>percentuale di incremento da 45 a 50 inclusa</t>
  </si>
  <si>
    <t>percentuale di incremento da 40 a 45 inclusa</t>
  </si>
  <si>
    <t>nessuna maggiorazione;</t>
  </si>
  <si>
    <t>maggiorazione del 5%;</t>
  </si>
  <si>
    <t>maggiorazione del 10%;</t>
  </si>
  <si>
    <t>maggiorazione del 15%;</t>
  </si>
  <si>
    <t>maggiorazione del 20%;</t>
  </si>
  <si>
    <t>maggiorazione del 25%;</t>
  </si>
  <si>
    <t>maggiorazione del 30%;</t>
  </si>
  <si>
    <t>maggiorazione del 35%;</t>
  </si>
  <si>
    <t>maggiorazione del 40%;</t>
  </si>
  <si>
    <t>maggiorazione del 45%;</t>
  </si>
  <si>
    <t>maggiorazione del 50%;</t>
  </si>
  <si>
    <r>
      <t xml:space="preserve">Art. 9, - Superficie per attività turistiche, commerciali e direzionali </t>
    </r>
    <r>
      <rPr>
        <sz val="8"/>
        <rFont val="Arial"/>
        <family val="2"/>
      </rPr>
      <t>(St)
Alle parti di edifici residenziali nelle quali siano previsti ambienti per attività turistiche, commerciali e direzionali applica il costo di costruzione maggiorato ai sensi dell'art. 8, qualora la superficie netta (Sn) di detti ambienti e dei relativi accessori (Sa), valutati questi ultimi al 60%, non sia superiore al 25% della superficie utile abitabile.</t>
    </r>
  </si>
  <si>
    <t>DELIBERA</t>
  </si>
  <si>
    <t>%</t>
  </si>
  <si>
    <t>it/c/di</t>
  </si>
  <si>
    <t>CALCOLO DEL CONTRIBUTO SUL COSTO DI COSTRUZIONE</t>
  </si>
  <si>
    <t>Interventi nei PEEP con esclusione degli altri
interventi di cui al 2° comma art. 84 Legge Regionale
n. 61/1985 (2)</t>
  </si>
  <si>
    <t>Interventi edilizia residenziale pubblica eseguiti da IACP e dalle Cooperative a proprietà indivisa oppure da persone fisiche che costruiscono per realizzare la propria prima abitazione ai sensi 3° comma art. 84 L.R. 61/1985. (3)</t>
  </si>
  <si>
    <t>POGGIOLI</t>
  </si>
  <si>
    <t>x</t>
  </si>
  <si>
    <t>x mq</t>
  </si>
  <si>
    <t>Superficie utile
abitabile</t>
  </si>
  <si>
    <t>Superficie
complessiva</t>
  </si>
  <si>
    <t>60 % Snr</t>
  </si>
  <si>
    <t>Snr (art. 9)</t>
  </si>
  <si>
    <t>E - Contributo sul costo di costruzione</t>
  </si>
  <si>
    <t>D - Costo di costruzione su computo metrico estimativo</t>
  </si>
  <si>
    <t>COSTO DI COSTRUZIONE
SU COMPUTO METRICO</t>
  </si>
  <si>
    <t xml:space="preserve"> </t>
  </si>
  <si>
    <t>TOT. % =</t>
  </si>
  <si>
    <t>RIEPILOGO DEL CONTRIBUTO</t>
  </si>
  <si>
    <t>1) ONERI DI URBANIZZAZIONE</t>
  </si>
  <si>
    <t>Urbanizzazione primaria:</t>
  </si>
  <si>
    <t>Urbanizzazione secondaria:</t>
  </si>
  <si>
    <t>2) CONTRIBUTO SUL COSTO DI COSTRUZIONE</t>
  </si>
  <si>
    <t>CALCOLO DEL CONTRIBUTO PER IL RILASCIO DEL PERMESSO DI COSTRUIRE</t>
  </si>
  <si>
    <r>
      <t>DITTA</t>
    </r>
    <r>
      <rPr>
        <sz val="10"/>
        <rFont val="Arial"/>
        <family val="0"/>
      </rPr>
      <t xml:space="preserve">: </t>
    </r>
  </si>
  <si>
    <t>INDICE FONDIARIO:</t>
  </si>
  <si>
    <t>V/S</t>
  </si>
  <si>
    <t xml:space="preserve">        mc.</t>
  </si>
  <si>
    <t xml:space="preserve">   /    mq.</t>
  </si>
  <si>
    <t xml:space="preserve">         I.F</t>
  </si>
  <si>
    <t>mq.</t>
  </si>
  <si>
    <t>Uso residenziale</t>
  </si>
  <si>
    <t xml:space="preserve">Uso diverso dal residenziale </t>
  </si>
  <si>
    <t xml:space="preserve">                 </t>
  </si>
  <si>
    <r>
      <t xml:space="preserve"> P.R.G. - Z.T.O.:</t>
    </r>
    <r>
      <rPr>
        <sz val="10"/>
        <rFont val="Arial"/>
        <family val="0"/>
      </rPr>
      <t xml:space="preserve"> </t>
    </r>
  </si>
  <si>
    <t>Note:
(1) Dati da riprendere dallo strumento urbanistico vigente. (2) Per gli imprenditori agricoli, dichiarati tali da dichiarazione IPA, ma non a titolo primcipale, questo moltiplicatore è ridotto della metà del parametro previsto per la determinazione della zona agricola.</t>
  </si>
  <si>
    <t>= 1/2 (2)</t>
  </si>
  <si>
    <t>% Incremento
per classi
di superficie</t>
  </si>
  <si>
    <t>Superficie netta di servizi e accessori (mq)</t>
  </si>
  <si>
    <t>Verifica importi scomputabili a seguito della realizzazione di opere di urbanizzazione primaria</t>
  </si>
  <si>
    <t>Ai sensi dell'art. 86 della L.R. n. 61/85;</t>
  </si>
  <si>
    <t>mc.</t>
  </si>
  <si>
    <t>parziali unità immobiliari</t>
  </si>
  <si>
    <t>Su (mq)</t>
  </si>
  <si>
    <t>unità 1</t>
  </si>
  <si>
    <t>unità 2</t>
  </si>
  <si>
    <t>unità 3</t>
  </si>
  <si>
    <t>unità 4</t>
  </si>
  <si>
    <t>Snr (mq)</t>
  </si>
  <si>
    <t>TOTALE COSTO DI COSTRUZIONE</t>
  </si>
  <si>
    <t>scomputi per Oneri di urb. Secondaria</t>
  </si>
  <si>
    <t>scomputi per Oneri di urb. Primaria</t>
  </si>
  <si>
    <t>Totale Oneri di Urbanizzazione Secondaria</t>
  </si>
  <si>
    <t>Totale Oneri di Urbanizzazione primaria</t>
  </si>
  <si>
    <t>Su (art. 9)</t>
  </si>
  <si>
    <t xml:space="preserve">TOTALE   </t>
  </si>
  <si>
    <t>Primaria E/mq</t>
  </si>
  <si>
    <t>Secondaria E/mq</t>
  </si>
  <si>
    <t>euro</t>
  </si>
  <si>
    <t>€</t>
  </si>
  <si>
    <t>Euro</t>
  </si>
  <si>
    <t>Il Tecnico</t>
  </si>
  <si>
    <t>e secondaria</t>
  </si>
  <si>
    <t>Calcolo dello scomputo opere urbanizzazione primaria:</t>
  </si>
  <si>
    <t>Calcolo dello scomputo opere urbanizzazione secondaria:</t>
  </si>
  <si>
    <t>Visto il Permesso di Costruire n.° .. del ……….. relativo al P.d.L. denominato "………..." ove è previsto il contributo per gli oneri di urbanizzazione secondaria pari ad € ………...;</t>
  </si>
  <si>
    <t xml:space="preserve">A seguito di impegnativa assunta per l'esecuzione delle opere di urbanizzazione relative al progetto di sistenazione urbanistica (P.d.L. denominato "……………….." e di cui a Convenzione stipulata con il Comune); </t>
  </si>
  <si>
    <t xml:space="preserve">Considerato che la volumetria vuoto per pieno della costruzione progettata è pari a mc. ……... e che quello calcolato al netto ai sensi del D.M. 2/05/1975 è pari a mc. ……….; </t>
  </si>
  <si>
    <t>Vista la Convenzione predetta con una previsione di spesa per opere di urbanizzazione primaria pari ad € ………….;</t>
  </si>
  <si>
    <t>Considerato che la volumetria massima edificabile sull'area relativa relativa al progetto di sistemazione urbanistica è pari a mc. ……. calcolati vuoto per pieno;</t>
  </si>
  <si>
    <t>Vedi colonna "correttivo" tabella 1</t>
  </si>
  <si>
    <t>Z.T.O. "D" = Z.T.O. "C" - i.f. = da 1 a &lt; 3</t>
  </si>
  <si>
    <t>ALTRE ZONE  = Z.T.O. "C" - i.f. = da 1 a &lt; 3</t>
  </si>
  <si>
    <t>Z.T.O.  "A"</t>
  </si>
  <si>
    <t>Z.T.O.  "B"</t>
  </si>
  <si>
    <t>Z.T.O.  "C"</t>
  </si>
  <si>
    <t>Z.T.O.  "E"</t>
  </si>
  <si>
    <t>Z.T.O. "B"</t>
  </si>
  <si>
    <t>Z.T.O. "C"</t>
  </si>
  <si>
    <t>Z.T.O. "D"</t>
  </si>
  <si>
    <t>Z.T.O. "E"</t>
  </si>
  <si>
    <t>VEDI COLONNA "CORRETTIVO" tabella 2</t>
  </si>
  <si>
    <t>Interventi nei P.I.P. realizzai ai sensi dell'art. 27 della Legge 865/71</t>
  </si>
  <si>
    <t>-20%</t>
  </si>
  <si>
    <t>ALTRE ZONE  =  "D"</t>
  </si>
  <si>
    <t>VEDI COLONNA "CORRETTIVO" TABELLA 3</t>
  </si>
  <si>
    <t>Z.T.O. "A"</t>
  </si>
  <si>
    <t>ALTRE ZONE = "C"</t>
  </si>
  <si>
    <t>COMMERCIO INGROSSO E DEPOSITI COMMERCIALI SENZA VENDITA</t>
  </si>
  <si>
    <t>Z.T.O.: "A"+"C"+"D"+"E"= Z.T.O.  "C"</t>
  </si>
  <si>
    <t>-10%</t>
  </si>
  <si>
    <t>TURISMO
COMMERCIO 
DIREZIONALE</t>
  </si>
  <si>
    <t>INDUSTRIA
ARTIGIANATO
 AGRICOLTURA</t>
  </si>
  <si>
    <t>CARATTERIS.
DELL'EDIFICIO</t>
  </si>
  <si>
    <t>TIPOLOGIA
DELL'EDIFICIO</t>
  </si>
  <si>
    <t>UBICAZIONE
ZTO</t>
  </si>
  <si>
    <t>A blocco con più
di 2 alloggi</t>
  </si>
  <si>
    <t>A e B</t>
  </si>
  <si>
    <t xml:space="preserve">MEDIE </t>
  </si>
  <si>
    <t>A schiera con più
di 2 alloggi</t>
  </si>
  <si>
    <t>fino a 2 alloggi</t>
  </si>
  <si>
    <t>C *</t>
  </si>
  <si>
    <t>altre zone  (2)</t>
  </si>
  <si>
    <t>* o altre zone a queste assimilabili previste dal piano degli interventi (PI) di cui alla L.R. n. 11/2004.                         (1) Ai fini dell'applicazione della presente tabella e con riferimento all'art. 8 del D.M. LL.PP. 10 maggio 1977, concernente la determinazione del costo di costruzione di nuovi edifici,  sono considerati edifici o abitazioni con caratteristiche di:                                                                                                                                                                    - lusso: quelli compresi nelle classi IX, X e XI;
- tipo medio: quelli compresi nelle classi V, VI, VII, e VIII (e non compresi nella categoria di cui all'art. 17, comma 3, lett. c) del D.P.R. n. 380/01;
- tipo economico: quelli compresi nelle classi I, II, III e IV.</t>
  </si>
  <si>
    <t>(2) Sono esclusi gli alloggi la cui costruzione è ammessa dagli strumenti urbanistici in zona artigianale o industriale (alloggio del custode o del proprietario): per questi valgono i parametri relativi alle case a schiera e alla zona territoriale omogenea C.
parametri relativi alle case a schiera ed alle zona territoriale omogenea C.</t>
  </si>
  <si>
    <t>1. - DI DETERMINARE IL CONTRIBUTO PER IL RILASCIO DELLA CONCESSIONE  PER RESIDENZA COMMISURATA ALL' INCIDENZA DEL COSTO DI COSTRUZIONE, IN CONFORMITA' DI QUANTO SANCITO DAGLI ART. 83, 111 E TABELLA ALLEGATO A.4 - DELLA LEGGE REGIONALE 27 GIUGNO 1985, N. 61 E S.M.I.,COME SEGUE:</t>
  </si>
  <si>
    <t xml:space="preserve">       COMUNE DI BOARA PISANI</t>
  </si>
  <si>
    <t xml:space="preserve">Residenziale </t>
  </si>
  <si>
    <t>C2/6</t>
  </si>
  <si>
    <t>Cucina</t>
  </si>
  <si>
    <t>bagno</t>
  </si>
  <si>
    <t>camera</t>
  </si>
  <si>
    <t>unità 5</t>
  </si>
  <si>
    <t>unità 6</t>
  </si>
  <si>
    <t>Bagno</t>
  </si>
  <si>
    <t>Determinare il contributo commisurato al costo di costruzione per concessioni uso commerciale, direzionale e turistico, con documentato costo di costruzione in forma analitica da controllarsi dall'Ufficio Tecnico Comunale 
Il contributo sul costo di costruzione viene determinato applicando una incidenza uguale per tutti i casi, e pari al 10% sui valori determinati come dal presente punto del dispositivo.</t>
  </si>
  <si>
    <t>Lavanderia</t>
  </si>
  <si>
    <t>Garage</t>
  </si>
  <si>
    <t>Disimp.</t>
  </si>
  <si>
    <t>Loggia</t>
  </si>
  <si>
    <t>soggiorno</t>
  </si>
  <si>
    <t>Ditta</t>
  </si>
  <si>
    <r>
      <t>OGGETTO</t>
    </r>
    <r>
      <rPr>
        <sz val="10"/>
        <rFont val="Arial"/>
        <family val="0"/>
      </rPr>
      <t xml:space="preserve">: Intervento di </t>
    </r>
  </si>
  <si>
    <t>V</t>
  </si>
  <si>
    <t>PRIMARIA E/mc</t>
  </si>
  <si>
    <t>SECONDARIA E/mc</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</si>
</sst>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L.&quot;\ #,##0;\-&quot;L.&quot;\ #,##0"/>
    <numFmt numFmtId="171" formatCode="&quot;L.&quot;\ #,##0;[Red]\-&quot;L.&quot;\ #,##0"/>
    <numFmt numFmtId="172" formatCode="&quot;L.&quot;\ #,##0.00;\-&quot;L.&quot;\ #,##0.00"/>
    <numFmt numFmtId="173" formatCode="&quot;L.&quot;\ #,##0.00;[Red]\-&quot;L.&quot;\ #,##0.00"/>
    <numFmt numFmtId="174" formatCode="_-&quot;L.&quot;\ * #,##0_-;\-&quot;L.&quot;\ * #,##0_-;_-&quot;L.&quot;\ * &quot;-&quot;_-;_-@_-"/>
    <numFmt numFmtId="175" formatCode="_-&quot;L.&quot;\ * #,##0.00_-;\-&quot;L.&quot;\ * #,##0.00_-;_-&quot;L.&quot;\ * &quot;-&quot;??_-;_-@_-"/>
    <numFmt numFmtId="176" formatCode="&quot;Sì&quot;;&quot;Sì&quot;;&quot;No&quot;"/>
    <numFmt numFmtId="177" formatCode="&quot;Vero&quot;;&quot;Vero&quot;;&quot;Falso&quot;"/>
    <numFmt numFmtId="178" formatCode="&quot;Attivo&quot;;&quot;Attivo&quot;;&quot;Disattivo&quot;"/>
    <numFmt numFmtId="179" formatCode="_-[$€-2]\ * #,##0.00_-;\-[$€-2]\ * #,##0.00_-;_-[$€-2]\ * &quot;-&quot;??_-"/>
    <numFmt numFmtId="180" formatCode="_-[$€-2]\ * #,##0.00_-;\-[$€-2]\ * #,##0.00_-;_-[$€-2]\ * &quot;-&quot;??_-;_-@_-"/>
    <numFmt numFmtId="181" formatCode="_-[$€-2]\ * #,##0.000_-;\-[$€-2]\ * #,##0.000_-;_-[$€-2]\ * &quot;-&quot;??_-"/>
    <numFmt numFmtId="182" formatCode="0.0%"/>
    <numFmt numFmtId="183" formatCode="_-* #,##0.0_-;\-* #,##0.0_-;_-* &quot;-&quot;_-;_-@_-"/>
    <numFmt numFmtId="184" formatCode="&quot;€&quot;\ #,##0.00"/>
    <numFmt numFmtId="185" formatCode="[$€-2]\ #,##0.00;\-[$€-2]\ #,##0.00"/>
    <numFmt numFmtId="186" formatCode="0.0"/>
    <numFmt numFmtId="187" formatCode="_-[$ITL]\ * #,##0_-;\-[$ITL]\ * #,##0_-;_-[$ITL]\ * &quot;-&quot;_-;_-@_-"/>
    <numFmt numFmtId="188" formatCode="[$ITL]\ #,##0"/>
    <numFmt numFmtId="189" formatCode="#,##0_ ;\-#,##0\ "/>
    <numFmt numFmtId="190" formatCode="0_ ;\-0\ "/>
    <numFmt numFmtId="191" formatCode="#,##0.00_ ;\-#,##0.00\ "/>
    <numFmt numFmtId="192" formatCode="0.00_ ;\-0.00\ "/>
    <numFmt numFmtId="193" formatCode="[$-410]dddd\ d\ mmmm\ yyyy"/>
    <numFmt numFmtId="194" formatCode="h\.mm\.ss"/>
    <numFmt numFmtId="195" formatCode="_-* #,##0.000_-;\-* #,##0.000_-;_-* &quot;-&quot;??_-;_-@_-"/>
    <numFmt numFmtId="196" formatCode="_-* #,##0.0000_-;\-* #,##0.0000_-;_-* &quot;-&quot;??_-;_-@_-"/>
    <numFmt numFmtId="197" formatCode="_-* #,##0.0_-;\-* #,##0.0_-;_-* &quot;-&quot;??_-;_-@_-"/>
    <numFmt numFmtId="198" formatCode="_-* #,##0_-;\-* #,##0_-;_-* &quot;-&quot;??_-;_-@_-"/>
    <numFmt numFmtId="199" formatCode="0.0000"/>
    <numFmt numFmtId="200" formatCode="0.000"/>
    <numFmt numFmtId="201" formatCode="0.00000"/>
    <numFmt numFmtId="202" formatCode="_-* #,##0.00000_-;\-* #,##0.00000_-;_-* &quot;-&quot;??_-;_-@_-"/>
    <numFmt numFmtId="203" formatCode="_-* #,##0.000000_-;\-* #,##0.000000_-;_-* &quot;-&quot;??_-;_-@_-"/>
    <numFmt numFmtId="204" formatCode="_-* #,##0.0000000_-;\-* #,##0.0000000_-;_-* &quot;-&quot;??_-;_-@_-"/>
    <numFmt numFmtId="205" formatCode="#,##0.0"/>
    <numFmt numFmtId="206" formatCode="#,##0.0_ ;\-#,##0.0\ "/>
    <numFmt numFmtId="207" formatCode="&quot;€&quot;\ #,##0.000;\-&quot;€&quot;\ #,##0.000"/>
  </numFmts>
  <fonts count="59">
    <font>
      <sz val="10"/>
      <name val="Arial"/>
      <family val="0"/>
    </font>
    <font>
      <b/>
      <sz val="8"/>
      <name val="Arial"/>
      <family val="2"/>
    </font>
    <font>
      <sz val="7"/>
      <name val="Arial"/>
      <family val="2"/>
    </font>
    <font>
      <b/>
      <sz val="7"/>
      <name val="Arial"/>
      <family val="2"/>
    </font>
    <font>
      <sz val="6"/>
      <name val="Arial"/>
      <family val="2"/>
    </font>
    <font>
      <u val="single"/>
      <sz val="10"/>
      <color indexed="12"/>
      <name val="Arial"/>
      <family val="2"/>
    </font>
    <font>
      <u val="single"/>
      <sz val="10"/>
      <color indexed="36"/>
      <name val="Arial"/>
      <family val="2"/>
    </font>
    <font>
      <b/>
      <sz val="8"/>
      <color indexed="10"/>
      <name val="Arial"/>
      <family val="2"/>
    </font>
    <font>
      <b/>
      <sz val="10"/>
      <name val="Arial"/>
      <family val="2"/>
    </font>
    <font>
      <sz val="5"/>
      <name val="Arial"/>
      <family val="2"/>
    </font>
    <font>
      <sz val="5"/>
      <color indexed="10"/>
      <name val="Arial"/>
      <family val="2"/>
    </font>
    <font>
      <b/>
      <u val="single"/>
      <sz val="8"/>
      <color indexed="10"/>
      <name val="Arial"/>
      <family val="2"/>
    </font>
    <font>
      <sz val="8"/>
      <name val="Arial"/>
      <family val="2"/>
    </font>
    <font>
      <b/>
      <sz val="6"/>
      <name val="Arial"/>
      <family val="2"/>
    </font>
    <font>
      <sz val="8"/>
      <name val="Tahoma"/>
      <family val="2"/>
    </font>
    <font>
      <b/>
      <sz val="8"/>
      <name val="Tahoma"/>
      <family val="2"/>
    </font>
    <font>
      <b/>
      <sz val="7"/>
      <color indexed="10"/>
      <name val="Arial"/>
      <family val="2"/>
    </font>
    <font>
      <sz val="9"/>
      <name val="Arial"/>
      <family val="2"/>
    </font>
    <font>
      <sz val="12"/>
      <name val="Arial"/>
      <family val="2"/>
    </font>
    <font>
      <b/>
      <sz val="12"/>
      <name val="Arial"/>
      <family val="2"/>
    </font>
    <font>
      <b/>
      <sz val="9"/>
      <name val="Arial"/>
      <family val="2"/>
    </font>
    <font>
      <b/>
      <sz val="14"/>
      <name val="Arial"/>
      <family val="2"/>
    </font>
    <font>
      <b/>
      <sz val="11"/>
      <name val="Arial"/>
      <family val="2"/>
    </font>
    <font>
      <sz val="14"/>
      <name val="Arial"/>
      <family val="2"/>
    </font>
    <font>
      <u val="single"/>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
      <patternFill patternType="solid">
        <fgColor indexed="49"/>
        <bgColor indexed="64"/>
      </patternFill>
    </fill>
  </fills>
  <borders count="1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thin"/>
      <right style="medium"/>
      <top style="thin"/>
      <bottom style="thin"/>
    </border>
    <border>
      <left style="medium"/>
      <right style="thin"/>
      <top style="thin"/>
      <bottom style="thin"/>
    </border>
    <border>
      <left>
        <color indexed="63"/>
      </left>
      <right style="thin"/>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medium"/>
      <top>
        <color indexed="63"/>
      </top>
      <bottom style="thin"/>
    </border>
    <border>
      <left>
        <color indexed="63"/>
      </left>
      <right>
        <color indexed="63"/>
      </right>
      <top style="thin"/>
      <bottom style="thin"/>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color indexed="63"/>
      </right>
      <top>
        <color indexed="63"/>
      </top>
      <bottom style="dotted"/>
    </border>
    <border>
      <left>
        <color indexed="63"/>
      </left>
      <right style="thin"/>
      <top style="dotted"/>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thin"/>
      <top style="medium">
        <color indexed="62"/>
      </top>
      <bottom style="thin"/>
    </border>
    <border>
      <left style="thin"/>
      <right style="thin"/>
      <top style="thin"/>
      <bottom style="medium">
        <color indexed="62"/>
      </bottom>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color indexed="62"/>
      </bottom>
    </border>
    <border>
      <left style="thin"/>
      <right style="thin"/>
      <top style="medium">
        <color indexed="62"/>
      </top>
      <bottom>
        <color indexed="63"/>
      </bottom>
    </border>
    <border>
      <left>
        <color indexed="63"/>
      </left>
      <right>
        <color indexed="63"/>
      </right>
      <top style="thin"/>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thin"/>
    </border>
    <border>
      <left>
        <color indexed="63"/>
      </left>
      <right style="thin"/>
      <top style="thin"/>
      <bottom>
        <color indexed="63"/>
      </bottom>
    </border>
    <border diagonalDown="1">
      <left style="thin"/>
      <right style="thin"/>
      <top style="thin"/>
      <bottom style="thin"/>
      <diagonal style="thin"/>
    </border>
    <border diagonalDown="1">
      <left style="thin"/>
      <right style="medium"/>
      <top style="thin"/>
      <bottom style="thin"/>
      <diagonal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dotted"/>
    </border>
    <border>
      <left style="thin"/>
      <right style="medium"/>
      <top style="medium"/>
      <bottom>
        <color indexed="63"/>
      </bottom>
    </border>
    <border>
      <left>
        <color indexed="63"/>
      </left>
      <right style="medium"/>
      <top style="medium"/>
      <bottom style="medium"/>
    </border>
    <border>
      <left style="medium"/>
      <right style="medium"/>
      <top>
        <color indexed="63"/>
      </top>
      <bottom style="medium"/>
    </border>
    <border>
      <left>
        <color indexed="63"/>
      </left>
      <right style="medium"/>
      <top style="medium">
        <color indexed="62"/>
      </top>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color indexed="62"/>
      </top>
      <bottom style="thin"/>
    </border>
    <border>
      <left style="thin"/>
      <right>
        <color indexed="63"/>
      </right>
      <top style="thin"/>
      <bottom style="medium">
        <color indexed="62"/>
      </bottom>
    </border>
    <border>
      <left style="thin"/>
      <right>
        <color indexed="63"/>
      </right>
      <top style="thin"/>
      <bottom>
        <color indexed="63"/>
      </bottom>
    </border>
    <border>
      <left>
        <color indexed="63"/>
      </left>
      <right style="thin"/>
      <top style="thin"/>
      <bottom style="thin"/>
    </border>
    <border>
      <left style="thick"/>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medium"/>
      <right>
        <color indexed="63"/>
      </right>
      <top style="thin"/>
      <bottom style="thin"/>
    </border>
    <border>
      <left style="medium"/>
      <right>
        <color indexed="63"/>
      </right>
      <top>
        <color indexed="63"/>
      </top>
      <bottom style="thin"/>
    </border>
    <border>
      <left>
        <color indexed="63"/>
      </left>
      <right>
        <color indexed="63"/>
      </right>
      <top style="medium"/>
      <bottom>
        <color indexed="63"/>
      </bottom>
    </border>
    <border>
      <left style="medium"/>
      <right>
        <color indexed="63"/>
      </right>
      <top style="medium"/>
      <bottom style="thin"/>
    </border>
    <border>
      <left style="medium"/>
      <right>
        <color indexed="63"/>
      </right>
      <top style="medium"/>
      <bottom style="medium"/>
    </border>
    <border>
      <left>
        <color indexed="63"/>
      </left>
      <right style="thin"/>
      <top style="medium"/>
      <bottom>
        <color indexed="63"/>
      </bottom>
    </border>
    <border>
      <left>
        <color indexed="63"/>
      </left>
      <right style="thin"/>
      <top style="thin"/>
      <bottom style="medium">
        <color indexed="62"/>
      </bottom>
    </border>
    <border>
      <left style="thin"/>
      <right>
        <color indexed="63"/>
      </right>
      <top style="medium"/>
      <bottom>
        <color indexed="63"/>
      </bottom>
    </border>
    <border>
      <left style="thin"/>
      <right style="medium"/>
      <top>
        <color indexed="63"/>
      </top>
      <bottom>
        <color indexed="63"/>
      </bottom>
    </border>
    <border>
      <left style="medium"/>
      <right style="thin"/>
      <top style="medium"/>
      <bottom style="thin"/>
    </border>
    <border>
      <left style="thin"/>
      <right style="medium"/>
      <top style="thin"/>
      <bottom style="medium"/>
    </border>
    <border>
      <left style="medium"/>
      <right style="thin"/>
      <top>
        <color indexed="63"/>
      </top>
      <bottom>
        <color indexed="63"/>
      </bottom>
    </border>
    <border>
      <left>
        <color indexed="63"/>
      </left>
      <right style="medium"/>
      <top style="thin"/>
      <bottom>
        <color indexed="63"/>
      </bottom>
    </border>
    <border>
      <left>
        <color indexed="63"/>
      </left>
      <right style="medium"/>
      <top style="thin"/>
      <bottom style="medium">
        <color indexed="62"/>
      </bottom>
    </border>
    <border>
      <left style="thin"/>
      <right>
        <color indexed="63"/>
      </right>
      <top>
        <color indexed="63"/>
      </top>
      <bottom style="medium"/>
    </border>
    <border>
      <left style="medium"/>
      <right>
        <color indexed="63"/>
      </right>
      <top style="thin"/>
      <bottom style="medium">
        <color indexed="62"/>
      </bottom>
    </border>
    <border>
      <left style="medium"/>
      <right>
        <color indexed="63"/>
      </right>
      <top style="thin"/>
      <bottom>
        <color indexed="63"/>
      </bottom>
    </border>
    <border>
      <left style="medium"/>
      <right>
        <color indexed="63"/>
      </right>
      <top style="medium">
        <color indexed="62"/>
      </top>
      <bottom style="thin"/>
    </border>
    <border>
      <left>
        <color indexed="63"/>
      </left>
      <right style="thin"/>
      <top style="medium">
        <color indexed="62"/>
      </top>
      <bottom style="thin"/>
    </border>
    <border>
      <left style="medium"/>
      <right style="medium"/>
      <top style="medium"/>
      <bottom>
        <color indexed="63"/>
      </bottom>
    </border>
    <border>
      <left style="medium"/>
      <right style="medium"/>
      <top>
        <color indexed="63"/>
      </top>
      <bottom>
        <color indexed="63"/>
      </bottom>
    </border>
    <border>
      <left style="thin"/>
      <right style="thin"/>
      <top style="thin">
        <color indexed="23"/>
      </top>
      <bottom style="thin">
        <color indexed="23"/>
      </bottom>
    </border>
    <border>
      <left style="thin"/>
      <right style="thin"/>
      <top style="thin">
        <color indexed="23"/>
      </top>
      <bottom style="thin"/>
    </border>
    <border>
      <left style="thin"/>
      <right style="thin"/>
      <top style="thin"/>
      <bottom style="thin">
        <color indexed="23"/>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color indexed="63"/>
      </right>
      <top style="thin">
        <color indexed="55"/>
      </top>
      <bottom style="thin"/>
    </border>
    <border>
      <left>
        <color indexed="63"/>
      </left>
      <right style="thin">
        <color indexed="55"/>
      </right>
      <top style="thin">
        <color indexed="55"/>
      </top>
      <bottom style="thin"/>
    </border>
    <border>
      <left style="thin">
        <color indexed="55"/>
      </left>
      <right style="thin"/>
      <top style="thin">
        <color indexed="55"/>
      </top>
      <bottom style="thin"/>
    </border>
    <border>
      <left style="thin"/>
      <right style="thin"/>
      <top style="thin"/>
      <bottom style="thin">
        <color indexed="55"/>
      </bottom>
    </border>
    <border>
      <left style="thin"/>
      <right style="thin">
        <color indexed="55"/>
      </right>
      <top style="thin"/>
      <bottom style="thin">
        <color indexed="55"/>
      </bottom>
    </border>
    <border>
      <left style="thin">
        <color indexed="55"/>
      </left>
      <right style="thin">
        <color indexed="55"/>
      </right>
      <top style="thin"/>
      <bottom style="thin">
        <color indexed="55"/>
      </bottom>
    </border>
    <border>
      <left style="thin">
        <color indexed="55"/>
      </left>
      <right>
        <color indexed="63"/>
      </right>
      <top style="thin"/>
      <bottom style="thin">
        <color indexed="55"/>
      </bottom>
    </border>
    <border>
      <left>
        <color indexed="63"/>
      </left>
      <right style="thin">
        <color indexed="55"/>
      </right>
      <top style="thin"/>
      <bottom style="thin">
        <color indexed="55"/>
      </bottom>
    </border>
    <border>
      <left style="thin">
        <color indexed="55"/>
      </left>
      <right style="thin"/>
      <top style="thin"/>
      <bottom style="thin">
        <color indexed="55"/>
      </botto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medium"/>
      <right style="thin">
        <color indexed="23"/>
      </right>
      <top style="thin">
        <color indexed="23"/>
      </top>
      <bottom style="medium"/>
    </border>
    <border>
      <left style="thin">
        <color indexed="23"/>
      </left>
      <right>
        <color indexed="63"/>
      </right>
      <top style="thin">
        <color indexed="23"/>
      </top>
      <bottom style="medium"/>
    </border>
    <border>
      <left style="thin">
        <color indexed="23"/>
      </left>
      <right style="medium"/>
      <top style="thin">
        <color indexed="23"/>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color indexed="63"/>
      </right>
      <top style="medium"/>
      <bottom style="thin">
        <color indexed="23"/>
      </bottom>
    </border>
    <border>
      <left style="thin">
        <color indexed="23"/>
      </left>
      <right style="thin">
        <color indexed="23"/>
      </right>
      <top>
        <color indexed="63"/>
      </top>
      <bottom style="thin">
        <color indexed="23"/>
      </bottom>
    </border>
    <border>
      <left style="thin">
        <color indexed="23"/>
      </left>
      <right style="medium"/>
      <top>
        <color indexed="63"/>
      </top>
      <bottom style="thin">
        <color indexed="23"/>
      </bottom>
    </border>
    <border>
      <left style="medium"/>
      <right style="thin">
        <color indexed="23"/>
      </right>
      <top style="medium"/>
      <bottom style="medium"/>
    </border>
    <border>
      <left style="thin">
        <color indexed="23"/>
      </left>
      <right style="thin">
        <color indexed="23"/>
      </right>
      <top style="medium"/>
      <bottom style="medium"/>
    </border>
    <border>
      <left style="thin">
        <color indexed="23"/>
      </left>
      <right style="medium"/>
      <top style="medium"/>
      <bottom style="medium"/>
    </border>
    <border>
      <left style="medium"/>
      <right style="thin">
        <color indexed="23"/>
      </right>
      <top>
        <color indexed="63"/>
      </top>
      <bottom style="medium"/>
    </border>
    <border>
      <left style="thin">
        <color indexed="23"/>
      </left>
      <right style="thin">
        <color indexed="23"/>
      </right>
      <top>
        <color indexed="63"/>
      </top>
      <bottom style="medium"/>
    </border>
    <border>
      <left style="thin">
        <color indexed="23"/>
      </left>
      <right style="medium"/>
      <top>
        <color indexed="63"/>
      </top>
      <bottom style="medium"/>
    </border>
    <border>
      <left style="medium"/>
      <right style="thin">
        <color indexed="23"/>
      </right>
      <top>
        <color indexed="63"/>
      </top>
      <bottom style="thin">
        <color indexed="23"/>
      </bottom>
    </border>
    <border>
      <left style="thin">
        <color indexed="23"/>
      </left>
      <right>
        <color indexed="63"/>
      </right>
      <top>
        <color indexed="63"/>
      </top>
      <bottom style="thin">
        <color indexed="23"/>
      </bottom>
    </border>
    <border>
      <left style="medium"/>
      <right style="thin"/>
      <top style="medium">
        <color indexed="62"/>
      </top>
      <bottom style="thin"/>
    </border>
    <border>
      <left>
        <color indexed="63"/>
      </left>
      <right style="medium"/>
      <top style="medium">
        <color indexed="62"/>
      </top>
      <bottom>
        <color indexed="63"/>
      </bottom>
    </border>
    <border>
      <left style="thin"/>
      <right style="medium"/>
      <top style="thin"/>
      <bottom>
        <color indexed="63"/>
      </bottom>
    </border>
    <border>
      <left style="medium"/>
      <right style="thin"/>
      <top style="thin"/>
      <bottom style="medium">
        <color indexed="62"/>
      </bottom>
    </border>
    <border>
      <left style="medium"/>
      <right style="thin"/>
      <top style="thin"/>
      <bottom>
        <color indexed="63"/>
      </bottom>
    </border>
    <border>
      <left style="thin"/>
      <right style="medium"/>
      <top style="medium">
        <color indexed="62"/>
      </top>
      <bottom style="thin"/>
    </border>
    <border>
      <left style="thin"/>
      <right style="medium"/>
      <top style="thin"/>
      <bottom style="medium">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1" applyNumberFormat="0" applyAlignment="0" applyProtection="0"/>
    <xf numFmtId="0" fontId="45" fillId="0" borderId="2" applyNumberFormat="0" applyFill="0" applyAlignment="0" applyProtection="0"/>
    <xf numFmtId="0" fontId="46"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179" fontId="0" fillId="0" borderId="0" applyFont="0" applyFill="0" applyBorder="0" applyAlignment="0" applyProtection="0"/>
    <xf numFmtId="0" fontId="4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0" fontId="49" fillId="20" borderId="5"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31" borderId="0" applyNumberFormat="0" applyBorder="0" applyAlignment="0" applyProtection="0"/>
    <xf numFmtId="0" fontId="58" fillId="32" borderId="0" applyNumberFormat="0" applyBorder="0" applyAlignment="0" applyProtection="0"/>
    <xf numFmtId="175" fontId="0" fillId="0" borderId="0" applyFont="0" applyFill="0" applyBorder="0" applyAlignment="0" applyProtection="0"/>
    <xf numFmtId="174" fontId="0" fillId="0" borderId="0" applyFont="0" applyFill="0" applyBorder="0" applyAlignment="0" applyProtection="0"/>
  </cellStyleXfs>
  <cellXfs count="832">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3" fillId="0" borderId="15" xfId="0" applyFont="1" applyBorder="1" applyAlignment="1">
      <alignment vertical="center"/>
    </xf>
    <xf numFmtId="0" fontId="2" fillId="0" borderId="15" xfId="0" applyFont="1" applyBorder="1" applyAlignment="1">
      <alignment vertical="center"/>
    </xf>
    <xf numFmtId="0" fontId="2" fillId="0" borderId="0" xfId="0" applyFont="1" applyAlignment="1">
      <alignment/>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Border="1" applyAlignment="1">
      <alignment vertical="center"/>
    </xf>
    <xf numFmtId="0" fontId="2" fillId="0" borderId="0" xfId="0" applyFont="1" applyBorder="1" applyAlignment="1">
      <alignment vertical="center"/>
    </xf>
    <xf numFmtId="0" fontId="3"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34" borderId="14" xfId="0" applyFont="1" applyFill="1" applyBorder="1" applyAlignment="1">
      <alignment horizontal="center" vertical="center"/>
    </xf>
    <xf numFmtId="0" fontId="4" fillId="34" borderId="21" xfId="0" applyFont="1" applyFill="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4" fillId="34" borderId="13" xfId="0" applyFont="1" applyFill="1" applyBorder="1" applyAlignment="1">
      <alignment horizontal="center" vertical="center"/>
    </xf>
    <xf numFmtId="0" fontId="2" fillId="34" borderId="14" xfId="0" applyFont="1" applyFill="1" applyBorder="1" applyAlignment="1">
      <alignment horizontal="center" vertical="center"/>
    </xf>
    <xf numFmtId="0" fontId="4" fillId="0" borderId="27" xfId="0" applyFont="1" applyBorder="1" applyAlignment="1">
      <alignment horizontal="center" vertical="center"/>
    </xf>
    <xf numFmtId="0" fontId="2" fillId="0" borderId="11" xfId="0" applyFont="1" applyBorder="1" applyAlignment="1">
      <alignment/>
    </xf>
    <xf numFmtId="0" fontId="2" fillId="0" borderId="28" xfId="0" applyFont="1" applyBorder="1" applyAlignment="1">
      <alignment/>
    </xf>
    <xf numFmtId="0" fontId="4" fillId="34" borderId="27" xfId="0" applyFont="1" applyFill="1" applyBorder="1" applyAlignment="1">
      <alignment horizontal="center" vertical="center"/>
    </xf>
    <xf numFmtId="0" fontId="3" fillId="0" borderId="29" xfId="0" applyFont="1" applyBorder="1" applyAlignment="1">
      <alignment horizontal="center" vertical="center"/>
    </xf>
    <xf numFmtId="0" fontId="4" fillId="34" borderId="23" xfId="0" applyFont="1" applyFill="1" applyBorder="1" applyAlignment="1">
      <alignment horizontal="center" vertical="center"/>
    </xf>
    <xf numFmtId="0" fontId="2" fillId="0" borderId="0" xfId="0" applyFont="1" applyFill="1" applyBorder="1" applyAlignment="1">
      <alignment/>
    </xf>
    <xf numFmtId="0" fontId="2" fillId="0" borderId="0"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0" borderId="0" xfId="0" applyFont="1" applyAlignment="1">
      <alignment vertical="center"/>
    </xf>
    <xf numFmtId="0" fontId="2" fillId="0" borderId="20" xfId="0" applyFont="1" applyBorder="1" applyAlignment="1">
      <alignment vertical="center"/>
    </xf>
    <xf numFmtId="0" fontId="2" fillId="0" borderId="33" xfId="0" applyFont="1" applyBorder="1" applyAlignment="1">
      <alignment vertical="center"/>
    </xf>
    <xf numFmtId="0" fontId="2" fillId="33" borderId="21" xfId="0" applyFont="1" applyFill="1" applyBorder="1" applyAlignment="1">
      <alignment horizontal="center" vertical="center"/>
    </xf>
    <xf numFmtId="0" fontId="2" fillId="0" borderId="14" xfId="0" applyFont="1" applyBorder="1" applyAlignment="1">
      <alignment horizontal="center" vertical="center"/>
    </xf>
    <xf numFmtId="0" fontId="3" fillId="0" borderId="0" xfId="0" applyFont="1" applyAlignment="1">
      <alignment/>
    </xf>
    <xf numFmtId="0" fontId="2" fillId="0" borderId="34" xfId="0" applyFont="1" applyBorder="1" applyAlignment="1">
      <alignment horizontal="center" vertical="center"/>
    </xf>
    <xf numFmtId="0" fontId="9" fillId="0" borderId="22" xfId="0" applyFont="1" applyBorder="1" applyAlignment="1">
      <alignment horizontal="left" vertical="center"/>
    </xf>
    <xf numFmtId="0" fontId="2" fillId="0" borderId="30" xfId="0" applyFont="1" applyBorder="1" applyAlignment="1">
      <alignment vertical="center"/>
    </xf>
    <xf numFmtId="0" fontId="2" fillId="0" borderId="31" xfId="0" applyFont="1" applyBorder="1" applyAlignment="1">
      <alignment vertical="center"/>
    </xf>
    <xf numFmtId="0" fontId="12" fillId="0" borderId="0" xfId="0" applyFont="1" applyAlignment="1">
      <alignment vertical="center"/>
    </xf>
    <xf numFmtId="0" fontId="4" fillId="0" borderId="14" xfId="0" applyFont="1" applyBorder="1" applyAlignment="1">
      <alignment vertical="center"/>
    </xf>
    <xf numFmtId="0" fontId="2" fillId="0" borderId="35" xfId="0" applyFont="1" applyBorder="1" applyAlignment="1">
      <alignment vertical="center"/>
    </xf>
    <xf numFmtId="0" fontId="3" fillId="0" borderId="0" xfId="0" applyFont="1" applyFill="1" applyBorder="1" applyAlignment="1">
      <alignment horizontal="center" vertical="center"/>
    </xf>
    <xf numFmtId="0" fontId="13" fillId="0" borderId="0" xfId="0" applyFont="1" applyBorder="1" applyAlignment="1">
      <alignment vertical="center"/>
    </xf>
    <xf numFmtId="0" fontId="9" fillId="0" borderId="29" xfId="0" applyFont="1" applyBorder="1" applyAlignment="1">
      <alignment horizontal="center" vertical="center"/>
    </xf>
    <xf numFmtId="0" fontId="13" fillId="0" borderId="20" xfId="0" applyFont="1" applyBorder="1" applyAlignment="1">
      <alignment vertical="center"/>
    </xf>
    <xf numFmtId="0" fontId="9" fillId="0" borderId="20" xfId="0" applyFont="1" applyBorder="1" applyAlignment="1">
      <alignment vertical="center"/>
    </xf>
    <xf numFmtId="0" fontId="2" fillId="0" borderId="29" xfId="0" applyFont="1" applyBorder="1" applyAlignment="1">
      <alignment vertical="center"/>
    </xf>
    <xf numFmtId="0" fontId="9" fillId="34" borderId="14" xfId="0" applyFont="1" applyFill="1" applyBorder="1" applyAlignment="1">
      <alignment horizontal="center" vertical="center"/>
    </xf>
    <xf numFmtId="0" fontId="2" fillId="0" borderId="36" xfId="0" applyFont="1" applyBorder="1" applyAlignment="1">
      <alignment vertical="center"/>
    </xf>
    <xf numFmtId="0" fontId="9" fillId="34" borderId="37" xfId="0" applyFont="1" applyFill="1" applyBorder="1" applyAlignment="1">
      <alignment horizontal="center" vertical="center"/>
    </xf>
    <xf numFmtId="0" fontId="9" fillId="0" borderId="14" xfId="0" applyFont="1" applyBorder="1" applyAlignment="1">
      <alignment vertical="center"/>
    </xf>
    <xf numFmtId="0" fontId="2" fillId="0" borderId="35"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35" xfId="0" applyFont="1" applyBorder="1" applyAlignment="1">
      <alignment horizontal="center" vertical="center"/>
    </xf>
    <xf numFmtId="0" fontId="4" fillId="0" borderId="14" xfId="0" applyFont="1" applyFill="1" applyBorder="1" applyAlignment="1">
      <alignment vertical="center"/>
    </xf>
    <xf numFmtId="0" fontId="12" fillId="0" borderId="0" xfId="0" applyFont="1" applyFill="1" applyBorder="1" applyAlignment="1">
      <alignment horizontal="center" vertical="center"/>
    </xf>
    <xf numFmtId="16" fontId="4" fillId="0" borderId="0" xfId="0" applyNumberFormat="1" applyFont="1" applyBorder="1" applyAlignment="1" quotePrefix="1">
      <alignment horizontal="center" vertical="center"/>
    </xf>
    <xf numFmtId="0" fontId="4" fillId="0" borderId="0" xfId="0" applyFont="1" applyBorder="1" applyAlignment="1" quotePrefix="1">
      <alignment horizontal="center" vertical="center"/>
    </xf>
    <xf numFmtId="0" fontId="12" fillId="0" borderId="0" xfId="0" applyFont="1" applyAlignment="1">
      <alignment horizontal="center" vertical="center"/>
    </xf>
    <xf numFmtId="0" fontId="0" fillId="0" borderId="0" xfId="0" applyFont="1" applyAlignment="1">
      <alignment horizontal="center" vertical="center"/>
    </xf>
    <xf numFmtId="0" fontId="1" fillId="0" borderId="14" xfId="0" applyFont="1" applyBorder="1" applyAlignment="1">
      <alignment horizontal="center" vertical="center"/>
    </xf>
    <xf numFmtId="0" fontId="1" fillId="0" borderId="38" xfId="0" applyFont="1" applyBorder="1" applyAlignment="1">
      <alignment horizontal="center" vertical="center"/>
    </xf>
    <xf numFmtId="0" fontId="1" fillId="34" borderId="38" xfId="0" applyFont="1" applyFill="1" applyBorder="1" applyAlignment="1">
      <alignment horizontal="center" vertical="center"/>
    </xf>
    <xf numFmtId="0" fontId="1" fillId="33" borderId="38" xfId="0" applyFont="1" applyFill="1" applyBorder="1" applyAlignment="1">
      <alignment horizontal="center" vertical="center"/>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3" fillId="35" borderId="38" xfId="0" applyFont="1" applyFill="1" applyBorder="1" applyAlignment="1">
      <alignment horizontal="center" vertical="center"/>
    </xf>
    <xf numFmtId="0" fontId="0" fillId="0" borderId="0" xfId="0" applyFont="1" applyAlignment="1">
      <alignment horizontal="center"/>
    </xf>
    <xf numFmtId="0" fontId="12" fillId="33" borderId="39" xfId="0" applyFont="1" applyFill="1" applyBorder="1" applyAlignment="1">
      <alignment horizontal="center" vertical="center"/>
    </xf>
    <xf numFmtId="0" fontId="12" fillId="34" borderId="40" xfId="0" applyFont="1" applyFill="1" applyBorder="1" applyAlignment="1">
      <alignment horizontal="center" vertical="center"/>
    </xf>
    <xf numFmtId="0" fontId="12" fillId="34" borderId="38" xfId="0" applyFont="1" applyFill="1" applyBorder="1" applyAlignment="1">
      <alignment horizontal="center" vertical="center"/>
    </xf>
    <xf numFmtId="0" fontId="12" fillId="34" borderId="32" xfId="0" applyFont="1" applyFill="1" applyBorder="1" applyAlignment="1">
      <alignment horizontal="center" vertical="center"/>
    </xf>
    <xf numFmtId="0" fontId="1" fillId="0" borderId="18" xfId="0" applyFont="1" applyBorder="1" applyAlignment="1">
      <alignment horizontal="center" vertical="center"/>
    </xf>
    <xf numFmtId="0" fontId="4" fillId="0" borderId="14" xfId="0" applyFont="1" applyFill="1" applyBorder="1" applyAlignment="1">
      <alignment horizontal="center" vertical="center"/>
    </xf>
    <xf numFmtId="0" fontId="4" fillId="0" borderId="14" xfId="0" applyFont="1" applyBorder="1" applyAlignment="1">
      <alignment horizontal="center" vertical="center" wrapText="1"/>
    </xf>
    <xf numFmtId="16" fontId="4" fillId="0" borderId="38" xfId="0" applyNumberFormat="1" applyFont="1" applyBorder="1" applyAlignment="1" quotePrefix="1">
      <alignment horizontal="center" vertical="center"/>
    </xf>
    <xf numFmtId="0" fontId="4" fillId="0" borderId="18"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xf>
    <xf numFmtId="0" fontId="1" fillId="0" borderId="43" xfId="0" applyFont="1" applyBorder="1" applyAlignment="1">
      <alignment vertical="center"/>
    </xf>
    <xf numFmtId="0" fontId="4" fillId="34" borderId="44" xfId="0" applyFont="1" applyFill="1" applyBorder="1" applyAlignment="1">
      <alignment horizontal="center" vertical="center"/>
    </xf>
    <xf numFmtId="0" fontId="4" fillId="34" borderId="43" xfId="0" applyFont="1" applyFill="1" applyBorder="1" applyAlignment="1">
      <alignment horizontal="center" vertical="center"/>
    </xf>
    <xf numFmtId="0" fontId="4" fillId="34" borderId="45" xfId="0" applyFont="1" applyFill="1" applyBorder="1" applyAlignment="1">
      <alignment horizontal="center"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3"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 fillId="0" borderId="43" xfId="0" applyFont="1" applyFill="1" applyBorder="1" applyAlignment="1">
      <alignment horizontal="center" vertical="center"/>
    </xf>
    <xf numFmtId="0" fontId="4" fillId="0" borderId="37" xfId="0" applyFont="1" applyFill="1" applyBorder="1" applyAlignment="1">
      <alignment horizontal="center" vertical="center"/>
    </xf>
    <xf numFmtId="0" fontId="1" fillId="0" borderId="46" xfId="0" applyFont="1" applyBorder="1" applyAlignment="1">
      <alignment horizontal="center" vertical="center"/>
    </xf>
    <xf numFmtId="0" fontId="0" fillId="0" borderId="14" xfId="0" applyBorder="1" applyAlignment="1">
      <alignment horizontal="center" vertical="center"/>
    </xf>
    <xf numFmtId="0" fontId="4" fillId="0" borderId="37" xfId="0" applyFont="1" applyBorder="1" applyAlignment="1">
      <alignment horizontal="center" vertical="center" wrapText="1"/>
    </xf>
    <xf numFmtId="0" fontId="4" fillId="0" borderId="37"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Fill="1" applyBorder="1" applyAlignment="1" quotePrefix="1">
      <alignment horizontal="center" vertical="center"/>
    </xf>
    <xf numFmtId="0" fontId="4" fillId="0" borderId="46" xfId="0" applyFont="1" applyBorder="1" applyAlignment="1">
      <alignment horizontal="center" vertical="center"/>
    </xf>
    <xf numFmtId="0" fontId="4" fillId="0" borderId="42" xfId="0" applyFont="1" applyBorder="1" applyAlignment="1">
      <alignment horizontal="center" vertical="center"/>
    </xf>
    <xf numFmtId="0" fontId="4" fillId="0" borderId="46" xfId="0" applyFont="1" applyFill="1" applyBorder="1" applyAlignment="1" quotePrefix="1">
      <alignment horizontal="center" vertical="center"/>
    </xf>
    <xf numFmtId="0" fontId="4" fillId="0" borderId="41" xfId="0" applyFont="1" applyFill="1" applyBorder="1" applyAlignment="1" quotePrefix="1">
      <alignment horizontal="center" vertical="center"/>
    </xf>
    <xf numFmtId="0" fontId="4" fillId="0" borderId="42" xfId="0" applyFont="1" applyFill="1" applyBorder="1" applyAlignment="1">
      <alignment horizontal="center" vertical="center"/>
    </xf>
    <xf numFmtId="0" fontId="4" fillId="0" borderId="37" xfId="0" applyFont="1" applyBorder="1" applyAlignment="1">
      <alignment vertical="center"/>
    </xf>
    <xf numFmtId="0" fontId="4" fillId="0" borderId="41" xfId="0" applyFont="1" applyBorder="1" applyAlignment="1">
      <alignment horizontal="center" vertical="center"/>
    </xf>
    <xf numFmtId="0" fontId="4" fillId="0" borderId="37" xfId="0" applyFont="1" applyFill="1" applyBorder="1" applyAlignment="1">
      <alignment vertical="center"/>
    </xf>
    <xf numFmtId="0" fontId="4" fillId="0" borderId="43" xfId="0" applyFont="1" applyFill="1" applyBorder="1" applyAlignment="1" quotePrefix="1">
      <alignment horizontal="center" vertical="center"/>
    </xf>
    <xf numFmtId="0" fontId="4" fillId="0" borderId="41" xfId="0" applyFont="1" applyBorder="1" applyAlignment="1">
      <alignment horizontal="center" vertical="center" wrapText="1"/>
    </xf>
    <xf numFmtId="0" fontId="0" fillId="0" borderId="0" xfId="0" applyAlignment="1" quotePrefix="1">
      <alignment/>
    </xf>
    <xf numFmtId="0" fontId="4" fillId="33" borderId="14" xfId="0" applyFont="1" applyFill="1" applyBorder="1" applyAlignment="1">
      <alignment horizontal="center" vertical="center"/>
    </xf>
    <xf numFmtId="0" fontId="4" fillId="33" borderId="14" xfId="0" applyFont="1" applyFill="1" applyBorder="1" applyAlignment="1">
      <alignment horizontal="center" vertical="center" wrapText="1"/>
    </xf>
    <xf numFmtId="0" fontId="0" fillId="0" borderId="0" xfId="0" applyBorder="1" applyAlignment="1">
      <alignment/>
    </xf>
    <xf numFmtId="0" fontId="2" fillId="33" borderId="28" xfId="0" applyFont="1" applyFill="1" applyBorder="1" applyAlignment="1" quotePrefix="1">
      <alignment horizontal="center"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Fill="1" applyAlignment="1">
      <alignment/>
    </xf>
    <xf numFmtId="0" fontId="12" fillId="0" borderId="0" xfId="0" applyFont="1" applyFill="1" applyBorder="1" applyAlignment="1" quotePrefix="1">
      <alignment horizontal="left" vertical="center"/>
    </xf>
    <xf numFmtId="0" fontId="12" fillId="0" borderId="0" xfId="0" applyFont="1" applyFill="1" applyBorder="1" applyAlignment="1">
      <alignment horizontal="left" vertical="center"/>
    </xf>
    <xf numFmtId="0" fontId="0" fillId="0" borderId="0" xfId="0" applyBorder="1" applyAlignment="1">
      <alignment horizont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0" xfId="0" applyFill="1" applyAlignment="1">
      <alignment horizontal="left" vertical="top" wrapText="1"/>
    </xf>
    <xf numFmtId="0" fontId="0" fillId="0" borderId="53" xfId="0" applyFill="1" applyBorder="1" applyAlignment="1">
      <alignment/>
    </xf>
    <xf numFmtId="0" fontId="0" fillId="0" borderId="15" xfId="0" applyFill="1" applyBorder="1" applyAlignment="1">
      <alignment/>
    </xf>
    <xf numFmtId="0" fontId="12" fillId="0" borderId="0" xfId="0" applyFont="1" applyFill="1" applyAlignment="1">
      <alignment vertical="center"/>
    </xf>
    <xf numFmtId="0" fontId="12" fillId="0" borderId="0" xfId="0" applyFont="1" applyFill="1" applyAlignment="1">
      <alignment horizontal="center" vertical="center"/>
    </xf>
    <xf numFmtId="9" fontId="12" fillId="0" borderId="14" xfId="0" applyNumberFormat="1" applyFont="1" applyFill="1" applyBorder="1" applyAlignment="1" quotePrefix="1">
      <alignment horizontal="center" vertical="center"/>
    </xf>
    <xf numFmtId="9" fontId="12" fillId="0" borderId="14" xfId="0" applyNumberFormat="1" applyFont="1" applyFill="1" applyBorder="1" applyAlignment="1">
      <alignment horizontal="center" vertical="center"/>
    </xf>
    <xf numFmtId="9" fontId="12" fillId="0" borderId="38" xfId="0" applyNumberFormat="1" applyFont="1" applyFill="1" applyBorder="1" applyAlignment="1">
      <alignment horizontal="center" vertical="center"/>
    </xf>
    <xf numFmtId="0" fontId="4" fillId="0" borderId="54" xfId="0" applyFont="1" applyBorder="1" applyAlignment="1">
      <alignment horizontal="center"/>
    </xf>
    <xf numFmtId="0" fontId="4" fillId="33" borderId="54" xfId="0" applyFont="1" applyFill="1" applyBorder="1" applyAlignment="1">
      <alignment horizontal="center"/>
    </xf>
    <xf numFmtId="0" fontId="4" fillId="33" borderId="55" xfId="0" applyFont="1" applyFill="1" applyBorder="1" applyAlignment="1">
      <alignment horizontal="center"/>
    </xf>
    <xf numFmtId="0" fontId="2" fillId="0" borderId="0" xfId="0" applyFont="1" applyAlignment="1">
      <alignment/>
    </xf>
    <xf numFmtId="0" fontId="0" fillId="0" borderId="0" xfId="0" applyAlignment="1" quotePrefix="1">
      <alignment vertical="center"/>
    </xf>
    <xf numFmtId="0" fontId="3" fillId="0" borderId="28" xfId="0" applyFont="1" applyBorder="1" applyAlignment="1">
      <alignment/>
    </xf>
    <xf numFmtId="0" fontId="0" fillId="0" borderId="28" xfId="0" applyBorder="1" applyAlignment="1">
      <alignment/>
    </xf>
    <xf numFmtId="0" fontId="8" fillId="0" borderId="0" xfId="0" applyFont="1" applyAlignment="1">
      <alignment horizontal="center"/>
    </xf>
    <xf numFmtId="0" fontId="8" fillId="0" borderId="0" xfId="0" applyFont="1" applyAlignment="1">
      <alignment/>
    </xf>
    <xf numFmtId="0" fontId="0" fillId="36" borderId="0" xfId="0" applyFill="1" applyAlignment="1">
      <alignment/>
    </xf>
    <xf numFmtId="3" fontId="2" fillId="33" borderId="21" xfId="0" applyNumberFormat="1" applyFont="1" applyFill="1" applyBorder="1" applyAlignment="1">
      <alignment horizontal="center" vertical="center"/>
    </xf>
    <xf numFmtId="2" fontId="2" fillId="0" borderId="14" xfId="0" applyNumberFormat="1" applyFont="1" applyBorder="1" applyAlignment="1">
      <alignment horizontal="center" vertical="center"/>
    </xf>
    <xf numFmtId="0" fontId="21" fillId="0" borderId="0" xfId="0" applyFont="1" applyAlignment="1">
      <alignment/>
    </xf>
    <xf numFmtId="2" fontId="4" fillId="33" borderId="29" xfId="0" applyNumberFormat="1" applyFont="1" applyFill="1" applyBorder="1" applyAlignment="1">
      <alignment horizontal="center"/>
    </xf>
    <xf numFmtId="2" fontId="4" fillId="33" borderId="14" xfId="0" applyNumberFormat="1" applyFont="1" applyFill="1" applyBorder="1" applyAlignment="1">
      <alignment horizontal="center"/>
    </xf>
    <xf numFmtId="2" fontId="4" fillId="0" borderId="14" xfId="0" applyNumberFormat="1" applyFont="1" applyBorder="1" applyAlignment="1">
      <alignment horizontal="center"/>
    </xf>
    <xf numFmtId="2" fontId="4" fillId="33" borderId="21" xfId="0" applyNumberFormat="1" applyFont="1" applyFill="1" applyBorder="1" applyAlignment="1">
      <alignment horizontal="center"/>
    </xf>
    <xf numFmtId="2" fontId="4" fillId="33" borderId="22" xfId="0" applyNumberFormat="1" applyFont="1" applyFill="1" applyBorder="1" applyAlignment="1">
      <alignment horizontal="center"/>
    </xf>
    <xf numFmtId="2" fontId="2" fillId="33" borderId="56" xfId="0" applyNumberFormat="1" applyFont="1" applyFill="1" applyBorder="1" applyAlignment="1">
      <alignment horizontal="center" vertical="center"/>
    </xf>
    <xf numFmtId="2" fontId="2" fillId="33" borderId="57" xfId="0" applyNumberFormat="1" applyFont="1" applyFill="1" applyBorder="1" applyAlignment="1">
      <alignment horizontal="center" vertical="center"/>
    </xf>
    <xf numFmtId="2" fontId="2" fillId="0" borderId="34" xfId="0" applyNumberFormat="1" applyFont="1" applyBorder="1" applyAlignment="1">
      <alignment horizontal="center" vertical="center"/>
    </xf>
    <xf numFmtId="2" fontId="2" fillId="33" borderId="58" xfId="0" applyNumberFormat="1" applyFont="1" applyFill="1" applyBorder="1" applyAlignment="1">
      <alignment horizontal="center" vertical="center"/>
    </xf>
    <xf numFmtId="2" fontId="2" fillId="33" borderId="59" xfId="0" applyNumberFormat="1" applyFont="1" applyFill="1" applyBorder="1" applyAlignment="1">
      <alignment horizontal="center" vertical="center"/>
    </xf>
    <xf numFmtId="2" fontId="2" fillId="33" borderId="60" xfId="0" applyNumberFormat="1" applyFont="1" applyFill="1" applyBorder="1" applyAlignment="1">
      <alignment horizontal="center" vertical="center"/>
    </xf>
    <xf numFmtId="2" fontId="2" fillId="0" borderId="20" xfId="0" applyNumberFormat="1" applyFont="1" applyBorder="1" applyAlignment="1">
      <alignment vertical="center"/>
    </xf>
    <xf numFmtId="0" fontId="3" fillId="0" borderId="61" xfId="0" applyFont="1" applyBorder="1" applyAlignment="1">
      <alignment vertical="center"/>
    </xf>
    <xf numFmtId="0" fontId="0" fillId="0" borderId="0" xfId="0" applyAlignment="1">
      <alignment horizontal="center"/>
    </xf>
    <xf numFmtId="0" fontId="0" fillId="0" borderId="0" xfId="0" applyAlignment="1">
      <alignment horizontal="right"/>
    </xf>
    <xf numFmtId="184" fontId="21" fillId="0" borderId="0" xfId="0" applyNumberFormat="1" applyFont="1" applyAlignment="1">
      <alignment/>
    </xf>
    <xf numFmtId="0" fontId="0" fillId="0" borderId="0" xfId="0" applyBorder="1" applyAlignment="1" quotePrefix="1">
      <alignment horizontal="right" vertical="center"/>
    </xf>
    <xf numFmtId="0" fontId="0" fillId="0" borderId="0" xfId="0" applyAlignment="1">
      <alignment horizontal="right" vertical="center"/>
    </xf>
    <xf numFmtId="179" fontId="12" fillId="0" borderId="0" xfId="44" applyFont="1" applyBorder="1" applyAlignment="1" quotePrefix="1">
      <alignment horizontal="right" vertical="center"/>
    </xf>
    <xf numFmtId="179" fontId="12" fillId="0" borderId="15" xfId="44" applyFont="1" applyBorder="1" applyAlignment="1" quotePrefix="1">
      <alignment horizontal="right" vertical="center"/>
    </xf>
    <xf numFmtId="189" fontId="0" fillId="0" borderId="0" xfId="0" applyNumberFormat="1" applyFill="1" applyAlignment="1">
      <alignment/>
    </xf>
    <xf numFmtId="2" fontId="0" fillId="37" borderId="0" xfId="0" applyNumberFormat="1" applyFill="1" applyAlignment="1">
      <alignment/>
    </xf>
    <xf numFmtId="49" fontId="0" fillId="0" borderId="0" xfId="0" applyNumberFormat="1" applyAlignment="1">
      <alignment vertical="center" wrapText="1"/>
    </xf>
    <xf numFmtId="49" fontId="0" fillId="0" borderId="0" xfId="0" applyNumberFormat="1" applyAlignment="1">
      <alignment horizontal="right" vertical="center" wrapText="1"/>
    </xf>
    <xf numFmtId="0" fontId="2" fillId="0" borderId="62" xfId="0" applyFont="1" applyBorder="1" applyAlignment="1">
      <alignment vertical="center"/>
    </xf>
    <xf numFmtId="0" fontId="2" fillId="0" borderId="63" xfId="0" applyFont="1" applyBorder="1" applyAlignment="1">
      <alignment vertical="center"/>
    </xf>
    <xf numFmtId="2" fontId="2" fillId="0" borderId="35" xfId="0" applyNumberFormat="1" applyFont="1" applyBorder="1" applyAlignment="1">
      <alignment vertical="center"/>
    </xf>
    <xf numFmtId="2" fontId="2" fillId="0" borderId="64" xfId="0" applyNumberFormat="1" applyFont="1" applyBorder="1" applyAlignment="1">
      <alignment vertical="center"/>
    </xf>
    <xf numFmtId="0" fontId="0" fillId="0" borderId="14" xfId="0" applyBorder="1" applyAlignment="1">
      <alignment horizontal="right"/>
    </xf>
    <xf numFmtId="0" fontId="0" fillId="0" borderId="0" xfId="0" applyNumberFormat="1" applyBorder="1" applyAlignment="1">
      <alignment vertical="center" wrapText="1"/>
    </xf>
    <xf numFmtId="0" fontId="0" fillId="0" borderId="0" xfId="0" applyBorder="1" applyAlignment="1">
      <alignment horizontal="right"/>
    </xf>
    <xf numFmtId="184" fontId="21" fillId="0" borderId="0" xfId="0" applyNumberFormat="1" applyFont="1" applyBorder="1" applyAlignment="1">
      <alignment/>
    </xf>
    <xf numFmtId="0" fontId="0" fillId="0" borderId="37" xfId="0" applyBorder="1" applyAlignment="1">
      <alignment horizontal="right"/>
    </xf>
    <xf numFmtId="2" fontId="12" fillId="0" borderId="47" xfId="0" applyNumberFormat="1" applyFont="1" applyBorder="1" applyAlignment="1">
      <alignment horizontal="center" vertical="center"/>
    </xf>
    <xf numFmtId="2" fontId="12" fillId="0" borderId="38" xfId="0" applyNumberFormat="1" applyFont="1" applyBorder="1" applyAlignment="1">
      <alignment horizontal="center" vertical="center"/>
    </xf>
    <xf numFmtId="4" fontId="8" fillId="0" borderId="14" xfId="0" applyNumberFormat="1" applyFont="1" applyBorder="1" applyAlignment="1">
      <alignment/>
    </xf>
    <xf numFmtId="4" fontId="0" fillId="0" borderId="37" xfId="0" applyNumberFormat="1" applyBorder="1" applyAlignment="1">
      <alignment/>
    </xf>
    <xf numFmtId="4" fontId="0" fillId="0" borderId="14" xfId="0" applyNumberFormat="1" applyBorder="1" applyAlignment="1">
      <alignment/>
    </xf>
    <xf numFmtId="4" fontId="8" fillId="0" borderId="0" xfId="0" applyNumberFormat="1" applyFont="1" applyAlignment="1">
      <alignment/>
    </xf>
    <xf numFmtId="4" fontId="0" fillId="0" borderId="0" xfId="0" applyNumberFormat="1" applyAlignment="1">
      <alignment/>
    </xf>
    <xf numFmtId="4" fontId="0" fillId="0" borderId="0" xfId="0" applyNumberFormat="1" applyAlignment="1">
      <alignment vertical="center" wrapText="1"/>
    </xf>
    <xf numFmtId="0" fontId="1" fillId="0" borderId="43" xfId="0" applyFont="1" applyBorder="1" applyAlignment="1" quotePrefix="1">
      <alignment horizontal="center" vertical="center"/>
    </xf>
    <xf numFmtId="0" fontId="1" fillId="0" borderId="13" xfId="0" applyFont="1" applyBorder="1" applyAlignment="1" quotePrefix="1">
      <alignment horizontal="center" vertical="center"/>
    </xf>
    <xf numFmtId="0" fontId="1" fillId="0" borderId="37" xfId="0" applyFont="1" applyBorder="1" applyAlignment="1" quotePrefix="1">
      <alignment horizontal="center" vertical="center"/>
    </xf>
    <xf numFmtId="0" fontId="1" fillId="0" borderId="41" xfId="0" applyFont="1" applyBorder="1" applyAlignment="1" quotePrefix="1">
      <alignment horizontal="center" vertical="center"/>
    </xf>
    <xf numFmtId="2" fontId="1" fillId="0" borderId="42" xfId="0" applyNumberFormat="1" applyFont="1" applyBorder="1" applyAlignment="1">
      <alignment horizontal="center" vertical="center"/>
    </xf>
    <xf numFmtId="2" fontId="1" fillId="0" borderId="41" xfId="0" applyNumberFormat="1" applyFont="1" applyBorder="1" applyAlignment="1">
      <alignment horizontal="center" vertical="center"/>
    </xf>
    <xf numFmtId="2" fontId="1" fillId="0" borderId="14" xfId="0" applyNumberFormat="1" applyFont="1" applyBorder="1" applyAlignment="1">
      <alignment horizontal="center" vertical="center"/>
    </xf>
    <xf numFmtId="2" fontId="1" fillId="0" borderId="37" xfId="0" applyNumberFormat="1" applyFont="1" applyBorder="1" applyAlignment="1">
      <alignment horizontal="center" vertical="center"/>
    </xf>
    <xf numFmtId="2" fontId="1" fillId="0" borderId="47" xfId="0" applyNumberFormat="1" applyFont="1" applyBorder="1" applyAlignment="1">
      <alignment horizontal="center" vertical="center"/>
    </xf>
    <xf numFmtId="2" fontId="1" fillId="0" borderId="65" xfId="0" applyNumberFormat="1" applyFont="1" applyBorder="1" applyAlignment="1">
      <alignment horizontal="center" vertical="center"/>
    </xf>
    <xf numFmtId="2" fontId="1" fillId="0" borderId="58" xfId="0" applyNumberFormat="1" applyFont="1" applyBorder="1" applyAlignment="1">
      <alignment horizontal="center" vertical="center"/>
    </xf>
    <xf numFmtId="2" fontId="1" fillId="0" borderId="45" xfId="0" applyNumberFormat="1" applyFont="1" applyBorder="1" applyAlignment="1">
      <alignment horizontal="center" vertical="center"/>
    </xf>
    <xf numFmtId="4" fontId="2" fillId="0" borderId="14" xfId="0" applyNumberFormat="1" applyFont="1" applyBorder="1" applyAlignment="1">
      <alignment horizontal="center" vertical="center"/>
    </xf>
    <xf numFmtId="4" fontId="0" fillId="38" borderId="0" xfId="0" applyNumberFormat="1" applyFill="1" applyAlignment="1">
      <alignment/>
    </xf>
    <xf numFmtId="4" fontId="0" fillId="39" borderId="0" xfId="0" applyNumberFormat="1" applyFill="1" applyAlignment="1">
      <alignment/>
    </xf>
    <xf numFmtId="184" fontId="23" fillId="0" borderId="0" xfId="0" applyNumberFormat="1" applyFont="1" applyBorder="1" applyAlignment="1">
      <alignment/>
    </xf>
    <xf numFmtId="0" fontId="0" fillId="0" borderId="0" xfId="0" applyFont="1" applyBorder="1" applyAlignment="1">
      <alignment/>
    </xf>
    <xf numFmtId="0" fontId="0" fillId="39" borderId="21" xfId="0" applyFill="1" applyBorder="1" applyAlignment="1">
      <alignment horizontal="right"/>
    </xf>
    <xf numFmtId="0" fontId="0" fillId="39" borderId="58" xfId="0" applyFill="1" applyBorder="1" applyAlignment="1">
      <alignment horizontal="right"/>
    </xf>
    <xf numFmtId="4" fontId="0" fillId="39" borderId="66" xfId="0" applyNumberFormat="1" applyFill="1" applyBorder="1" applyAlignment="1">
      <alignment/>
    </xf>
    <xf numFmtId="0" fontId="0" fillId="39" borderId="57" xfId="0" applyFill="1" applyBorder="1" applyAlignment="1">
      <alignment horizontal="right"/>
    </xf>
    <xf numFmtId="4" fontId="0" fillId="39" borderId="58" xfId="0" applyNumberFormat="1" applyFill="1" applyBorder="1" applyAlignment="1">
      <alignment/>
    </xf>
    <xf numFmtId="0" fontId="8" fillId="0" borderId="63" xfId="0" applyFont="1" applyBorder="1" applyAlignment="1">
      <alignment/>
    </xf>
    <xf numFmtId="0" fontId="0" fillId="0" borderId="63" xfId="0" applyBorder="1" applyAlignment="1">
      <alignment/>
    </xf>
    <xf numFmtId="0" fontId="0" fillId="36" borderId="0" xfId="0" applyFill="1" applyBorder="1" applyAlignment="1">
      <alignment/>
    </xf>
    <xf numFmtId="0" fontId="8" fillId="0" borderId="0" xfId="0" applyFont="1" applyBorder="1" applyAlignment="1">
      <alignment/>
    </xf>
    <xf numFmtId="0" fontId="0" fillId="36" borderId="0" xfId="0" applyFill="1" applyBorder="1" applyAlignment="1">
      <alignment horizontal="center"/>
    </xf>
    <xf numFmtId="184" fontId="21" fillId="36" borderId="0" xfId="0" applyNumberFormat="1" applyFont="1" applyFill="1" applyBorder="1" applyAlignment="1">
      <alignment/>
    </xf>
    <xf numFmtId="4" fontId="8" fillId="0" borderId="13" xfId="0" applyNumberFormat="1" applyFont="1" applyBorder="1" applyAlignment="1">
      <alignment/>
    </xf>
    <xf numFmtId="0" fontId="0" fillId="0" borderId="17" xfId="0" applyBorder="1" applyAlignment="1">
      <alignment/>
    </xf>
    <xf numFmtId="4" fontId="8" fillId="39" borderId="67" xfId="0" applyNumberFormat="1" applyFont="1" applyFill="1" applyBorder="1" applyAlignment="1">
      <alignment/>
    </xf>
    <xf numFmtId="0" fontId="0" fillId="0" borderId="31" xfId="0" applyBorder="1" applyAlignment="1">
      <alignment/>
    </xf>
    <xf numFmtId="2" fontId="0" fillId="0" borderId="0" xfId="0" applyNumberFormat="1" applyAlignment="1">
      <alignment/>
    </xf>
    <xf numFmtId="4" fontId="0" fillId="0" borderId="0" xfId="0" applyNumberFormat="1" applyFont="1" applyAlignment="1">
      <alignment/>
    </xf>
    <xf numFmtId="2" fontId="13" fillId="0" borderId="13" xfId="0" applyNumberFormat="1" applyFont="1" applyBorder="1" applyAlignment="1">
      <alignment horizontal="center" vertical="center" wrapText="1"/>
    </xf>
    <xf numFmtId="2" fontId="13" fillId="0" borderId="41" xfId="0" applyNumberFormat="1" applyFont="1" applyBorder="1" applyAlignment="1">
      <alignment horizontal="center" vertical="center"/>
    </xf>
    <xf numFmtId="2" fontId="1" fillId="0" borderId="13" xfId="0" applyNumberFormat="1" applyFont="1" applyBorder="1" applyAlignment="1">
      <alignment horizontal="center" vertical="center"/>
    </xf>
    <xf numFmtId="2" fontId="12" fillId="0" borderId="46" xfId="0" applyNumberFormat="1" applyFont="1" applyBorder="1" applyAlignment="1">
      <alignment horizontal="center" vertical="center"/>
    </xf>
    <xf numFmtId="2" fontId="1" fillId="0" borderId="46" xfId="0" applyNumberFormat="1" applyFont="1" applyBorder="1" applyAlignment="1">
      <alignment horizontal="center" vertical="center"/>
    </xf>
    <xf numFmtId="2" fontId="1" fillId="0" borderId="49" xfId="0" applyNumberFormat="1" applyFont="1" applyBorder="1" applyAlignment="1">
      <alignment horizontal="center" vertical="center"/>
    </xf>
    <xf numFmtId="2" fontId="1" fillId="0" borderId="48" xfId="0" applyNumberFormat="1" applyFont="1" applyBorder="1" applyAlignment="1">
      <alignment horizontal="center" vertical="center"/>
    </xf>
    <xf numFmtId="2" fontId="1" fillId="0" borderId="43" xfId="0" applyNumberFormat="1" applyFont="1" applyBorder="1" applyAlignment="1">
      <alignment horizontal="center" vertical="center"/>
    </xf>
    <xf numFmtId="2" fontId="13" fillId="0" borderId="68" xfId="0" applyNumberFormat="1" applyFont="1" applyBorder="1" applyAlignment="1">
      <alignment horizontal="center" vertical="center"/>
    </xf>
    <xf numFmtId="0" fontId="1" fillId="0" borderId="0" xfId="0" applyFont="1" applyBorder="1" applyAlignment="1">
      <alignment horizontal="center" vertical="center"/>
    </xf>
    <xf numFmtId="0" fontId="1" fillId="35" borderId="69" xfId="0" applyFont="1" applyFill="1" applyBorder="1" applyAlignment="1">
      <alignment horizontal="center" vertical="center"/>
    </xf>
    <xf numFmtId="0" fontId="12" fillId="0" borderId="14" xfId="0" applyFont="1" applyFill="1" applyBorder="1" applyAlignment="1">
      <alignment horizontal="justify" vertical="center"/>
    </xf>
    <xf numFmtId="2" fontId="13" fillId="0" borderId="14" xfId="0" applyNumberFormat="1" applyFont="1" applyBorder="1" applyAlignment="1">
      <alignment horizontal="center" vertical="center"/>
    </xf>
    <xf numFmtId="2" fontId="13" fillId="0" borderId="37" xfId="0" applyNumberFormat="1" applyFont="1" applyBorder="1" applyAlignment="1">
      <alignment horizontal="center" vertical="center"/>
    </xf>
    <xf numFmtId="2" fontId="13" fillId="0" borderId="42" xfId="0" applyNumberFormat="1" applyFont="1" applyBorder="1" applyAlignment="1">
      <alignment horizontal="center" vertical="center"/>
    </xf>
    <xf numFmtId="2" fontId="13" fillId="0" borderId="13" xfId="0" applyNumberFormat="1" applyFont="1" applyBorder="1" applyAlignment="1">
      <alignment horizontal="center" vertical="center"/>
    </xf>
    <xf numFmtId="2" fontId="13" fillId="0" borderId="14" xfId="0" applyNumberFormat="1" applyFont="1" applyBorder="1" applyAlignment="1">
      <alignment horizontal="center" vertical="center" wrapText="1"/>
    </xf>
    <xf numFmtId="2" fontId="13" fillId="0" borderId="70" xfId="0" applyNumberFormat="1" applyFont="1" applyBorder="1" applyAlignment="1">
      <alignment horizontal="center" vertical="center"/>
    </xf>
    <xf numFmtId="2" fontId="13" fillId="0" borderId="71" xfId="0" applyNumberFormat="1" applyFont="1" applyBorder="1" applyAlignment="1">
      <alignment horizontal="center" vertical="center"/>
    </xf>
    <xf numFmtId="2" fontId="13" fillId="0" borderId="71" xfId="0" applyNumberFormat="1" applyFont="1" applyBorder="1" applyAlignment="1">
      <alignment horizontal="center" vertical="center" wrapText="1"/>
    </xf>
    <xf numFmtId="2" fontId="12" fillId="0" borderId="48" xfId="0" applyNumberFormat="1" applyFont="1" applyBorder="1" applyAlignment="1">
      <alignment horizontal="center" vertical="center"/>
    </xf>
    <xf numFmtId="2" fontId="12" fillId="0" borderId="49" xfId="0" applyNumberFormat="1" applyFont="1" applyBorder="1" applyAlignment="1">
      <alignment horizontal="center" vertical="center"/>
    </xf>
    <xf numFmtId="2" fontId="12" fillId="0" borderId="43" xfId="0" applyNumberFormat="1" applyFont="1" applyBorder="1" applyAlignment="1">
      <alignment horizontal="center" vertical="center"/>
    </xf>
    <xf numFmtId="0" fontId="4" fillId="34" borderId="12" xfId="0" applyFont="1" applyFill="1" applyBorder="1" applyAlignment="1">
      <alignment horizontal="center" vertical="center"/>
    </xf>
    <xf numFmtId="2" fontId="1" fillId="0" borderId="0" xfId="0" applyNumberFormat="1" applyFont="1" applyBorder="1" applyAlignment="1">
      <alignment horizontal="center" vertical="center"/>
    </xf>
    <xf numFmtId="0" fontId="1" fillId="35" borderId="33" xfId="0" applyFont="1" applyFill="1" applyBorder="1" applyAlignment="1">
      <alignment horizontal="center" vertical="center"/>
    </xf>
    <xf numFmtId="0" fontId="12" fillId="34" borderId="72" xfId="0" applyFont="1" applyFill="1" applyBorder="1" applyAlignment="1">
      <alignment horizontal="center" vertical="center"/>
    </xf>
    <xf numFmtId="0" fontId="1" fillId="40" borderId="0" xfId="0" applyFont="1" applyFill="1" applyBorder="1" applyAlignment="1">
      <alignment horizontal="center" vertical="center"/>
    </xf>
    <xf numFmtId="0" fontId="1" fillId="40" borderId="0" xfId="0" applyFont="1" applyFill="1" applyBorder="1" applyAlignment="1">
      <alignment horizontal="center" vertical="center" wrapText="1"/>
    </xf>
    <xf numFmtId="4" fontId="2" fillId="33" borderId="21" xfId="0" applyNumberFormat="1" applyFont="1" applyFill="1" applyBorder="1" applyAlignment="1">
      <alignment horizontal="center" vertical="center"/>
    </xf>
    <xf numFmtId="4" fontId="2" fillId="0" borderId="0" xfId="0" applyNumberFormat="1" applyFont="1" applyAlignment="1">
      <alignment vertical="center"/>
    </xf>
    <xf numFmtId="2" fontId="13" fillId="0" borderId="38" xfId="0" applyNumberFormat="1" applyFont="1" applyBorder="1" applyAlignment="1" quotePrefix="1">
      <alignment horizontal="center" vertical="center"/>
    </xf>
    <xf numFmtId="2" fontId="13" fillId="0" borderId="32" xfId="0" applyNumberFormat="1" applyFont="1" applyBorder="1" applyAlignment="1" quotePrefix="1">
      <alignment horizontal="center" vertical="center"/>
    </xf>
    <xf numFmtId="0" fontId="3" fillId="0" borderId="11" xfId="0" applyFont="1" applyBorder="1" applyAlignment="1">
      <alignment/>
    </xf>
    <xf numFmtId="0" fontId="0" fillId="0" borderId="0" xfId="0" applyFont="1" applyAlignment="1">
      <alignment/>
    </xf>
    <xf numFmtId="0" fontId="1" fillId="0" borderId="10" xfId="0" applyFont="1" applyBorder="1" applyAlignment="1">
      <alignment horizontal="center" vertical="center"/>
    </xf>
    <xf numFmtId="0" fontId="1" fillId="0" borderId="12" xfId="0" applyFont="1" applyBorder="1" applyAlignment="1">
      <alignment horizontal="center" vertical="center"/>
    </xf>
    <xf numFmtId="2" fontId="1" fillId="0" borderId="73" xfId="0" applyNumberFormat="1" applyFont="1" applyBorder="1" applyAlignment="1">
      <alignment horizontal="center"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2" fontId="1" fillId="0" borderId="24" xfId="0" applyNumberFormat="1" applyFont="1" applyBorder="1" applyAlignment="1">
      <alignment horizontal="center" vertical="center"/>
    </xf>
    <xf numFmtId="0" fontId="1" fillId="0" borderId="75" xfId="0" applyFont="1" applyBorder="1" applyAlignment="1">
      <alignment horizontal="center" vertical="center"/>
    </xf>
    <xf numFmtId="2" fontId="1" fillId="0" borderId="12" xfId="0" applyNumberFormat="1" applyFont="1" applyBorder="1" applyAlignment="1">
      <alignment horizontal="center" vertical="center"/>
    </xf>
    <xf numFmtId="2" fontId="1" fillId="0" borderId="75" xfId="0" applyNumberFormat="1" applyFont="1" applyBorder="1" applyAlignment="1">
      <alignment horizontal="center" vertical="center"/>
    </xf>
    <xf numFmtId="2" fontId="1" fillId="0" borderId="74" xfId="0" applyNumberFormat="1" applyFont="1" applyBorder="1" applyAlignment="1">
      <alignment horizontal="center" vertical="center"/>
    </xf>
    <xf numFmtId="0" fontId="1" fillId="0" borderId="24" xfId="0" applyFont="1" applyBorder="1" applyAlignment="1">
      <alignment horizontal="center" vertical="center"/>
    </xf>
    <xf numFmtId="0" fontId="20" fillId="0" borderId="0" xfId="0" applyFont="1" applyAlignment="1">
      <alignment horizontal="center"/>
    </xf>
    <xf numFmtId="49" fontId="0" fillId="0" borderId="0" xfId="0" applyNumberFormat="1" applyAlignment="1">
      <alignment horizontal="left" vertical="center" wrapText="1"/>
    </xf>
    <xf numFmtId="2" fontId="2" fillId="0" borderId="12" xfId="0" applyNumberFormat="1" applyFont="1" applyBorder="1" applyAlignment="1">
      <alignment horizontal="center" vertical="center"/>
    </xf>
    <xf numFmtId="2" fontId="2" fillId="0" borderId="76" xfId="0" applyNumberFormat="1" applyFont="1" applyBorder="1" applyAlignment="1">
      <alignment horizontal="center" vertical="center"/>
    </xf>
    <xf numFmtId="0" fontId="2" fillId="41" borderId="77" xfId="0" applyFont="1" applyFill="1" applyBorder="1" applyAlignment="1">
      <alignment/>
    </xf>
    <xf numFmtId="0" fontId="2" fillId="41" borderId="76" xfId="0" applyFont="1" applyFill="1" applyBorder="1" applyAlignment="1">
      <alignment/>
    </xf>
    <xf numFmtId="2" fontId="2" fillId="33" borderId="14" xfId="0" applyNumberFormat="1" applyFont="1" applyFill="1" applyBorder="1" applyAlignment="1">
      <alignment horizontal="center" vertical="center"/>
    </xf>
    <xf numFmtId="0" fontId="2" fillId="33" borderId="21" xfId="0" applyFont="1" applyFill="1" applyBorder="1" applyAlignment="1">
      <alignment horizontal="center" vertical="center"/>
    </xf>
    <xf numFmtId="0" fontId="2" fillId="38" borderId="77" xfId="0" applyFont="1" applyFill="1" applyBorder="1" applyAlignment="1">
      <alignment/>
    </xf>
    <xf numFmtId="0" fontId="2" fillId="38" borderId="28" xfId="0" applyFont="1" applyFill="1" applyBorder="1" applyAlignment="1">
      <alignment/>
    </xf>
    <xf numFmtId="0" fontId="8" fillId="0" borderId="0" xfId="0" applyFont="1" applyAlignment="1">
      <alignment vertical="center"/>
    </xf>
    <xf numFmtId="0" fontId="1" fillId="0" borderId="75" xfId="0" applyFont="1" applyBorder="1" applyAlignment="1">
      <alignment horizontal="center" vertical="center" wrapText="1"/>
    </xf>
    <xf numFmtId="0" fontId="1" fillId="0" borderId="15" xfId="0" applyFont="1" applyBorder="1" applyAlignment="1">
      <alignment horizontal="center" vertical="center"/>
    </xf>
    <xf numFmtId="0" fontId="1" fillId="0" borderId="53" xfId="0" applyFont="1" applyBorder="1" applyAlignment="1">
      <alignment horizontal="center" vertical="center"/>
    </xf>
    <xf numFmtId="0" fontId="1" fillId="0" borderId="78" xfId="0" applyFont="1" applyBorder="1" applyAlignment="1">
      <alignment horizontal="center" vertical="center" wrapText="1"/>
    </xf>
    <xf numFmtId="0" fontId="1" fillId="0" borderId="0" xfId="0" applyFont="1" applyBorder="1" applyAlignment="1">
      <alignment horizontal="center" vertical="center"/>
    </xf>
    <xf numFmtId="0" fontId="1" fillId="0" borderId="7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23" xfId="0" applyFont="1" applyBorder="1" applyAlignment="1">
      <alignment horizontal="center" vertical="center"/>
    </xf>
    <xf numFmtId="0" fontId="7" fillId="0" borderId="39"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80" xfId="0" applyFont="1" applyFill="1" applyBorder="1" applyAlignment="1">
      <alignment horizontal="center" vertical="center"/>
    </xf>
    <xf numFmtId="0" fontId="9" fillId="0" borderId="31" xfId="0" applyFont="1" applyBorder="1" applyAlignment="1">
      <alignment horizontal="center" vertical="center"/>
    </xf>
    <xf numFmtId="4" fontId="2" fillId="34" borderId="39" xfId="0" applyNumberFormat="1" applyFont="1" applyFill="1" applyBorder="1" applyAlignment="1">
      <alignment horizontal="center" vertical="center"/>
    </xf>
    <xf numFmtId="4" fontId="2" fillId="34" borderId="32" xfId="0" applyNumberFormat="1" applyFont="1" applyFill="1" applyBorder="1" applyAlignment="1">
      <alignment horizontal="center" vertical="center"/>
    </xf>
    <xf numFmtId="3" fontId="2" fillId="34" borderId="31" xfId="0" applyNumberFormat="1" applyFont="1" applyFill="1" applyBorder="1" applyAlignment="1">
      <alignment horizontal="center" vertical="center"/>
    </xf>
    <xf numFmtId="3" fontId="2" fillId="34" borderId="32" xfId="0" applyNumberFormat="1" applyFont="1" applyFill="1" applyBorder="1" applyAlignment="1">
      <alignment horizontal="center" vertical="center"/>
    </xf>
    <xf numFmtId="0" fontId="2" fillId="33" borderId="14" xfId="0" applyFont="1" applyFill="1" applyBorder="1" applyAlignment="1">
      <alignment horizontal="center" vertical="center"/>
    </xf>
    <xf numFmtId="4" fontId="2" fillId="33" borderId="14" xfId="0" applyNumberFormat="1" applyFont="1" applyFill="1" applyBorder="1" applyAlignment="1">
      <alignment horizontal="center" vertical="center"/>
    </xf>
    <xf numFmtId="4" fontId="2" fillId="33" borderId="21" xfId="0" applyNumberFormat="1" applyFont="1" applyFill="1" applyBorder="1" applyAlignment="1">
      <alignment horizontal="center" vertical="center"/>
    </xf>
    <xf numFmtId="3" fontId="2" fillId="33" borderId="14" xfId="0" applyNumberFormat="1" applyFont="1" applyFill="1" applyBorder="1" applyAlignment="1">
      <alignment horizontal="center" vertical="center"/>
    </xf>
    <xf numFmtId="3" fontId="2" fillId="33" borderId="21" xfId="0" applyNumberFormat="1" applyFont="1" applyFill="1" applyBorder="1" applyAlignment="1">
      <alignment horizontal="center" vertical="center"/>
    </xf>
    <xf numFmtId="2" fontId="2" fillId="0" borderId="14" xfId="0" applyNumberFormat="1" applyFont="1" applyBorder="1" applyAlignment="1">
      <alignment horizontal="center" vertical="center"/>
    </xf>
    <xf numFmtId="4" fontId="2" fillId="0" borderId="14" xfId="0" applyNumberFormat="1" applyFont="1" applyBorder="1" applyAlignment="1">
      <alignment horizontal="center" vertical="center"/>
    </xf>
    <xf numFmtId="0" fontId="2" fillId="34" borderId="14" xfId="0" applyFont="1" applyFill="1" applyBorder="1" applyAlignment="1">
      <alignment horizontal="center" vertical="center"/>
    </xf>
    <xf numFmtId="0" fontId="9" fillId="0" borderId="81" xfId="0" applyFont="1" applyBorder="1" applyAlignment="1">
      <alignment horizontal="left" vertical="center"/>
    </xf>
    <xf numFmtId="0" fontId="9" fillId="0" borderId="76" xfId="0" applyFont="1" applyBorder="1" applyAlignment="1">
      <alignment horizontal="left" vertical="center"/>
    </xf>
    <xf numFmtId="0" fontId="9" fillId="0" borderId="82" xfId="0" applyFont="1" applyBorder="1" applyAlignment="1">
      <alignment horizontal="left" vertical="center"/>
    </xf>
    <xf numFmtId="0" fontId="9" fillId="0" borderId="23" xfId="0" applyFont="1" applyBorder="1" applyAlignment="1">
      <alignment horizontal="left" vertical="center"/>
    </xf>
    <xf numFmtId="4" fontId="2" fillId="34" borderId="31" xfId="0" applyNumberFormat="1" applyFont="1" applyFill="1" applyBorder="1" applyAlignment="1">
      <alignment horizontal="center" vertical="center"/>
    </xf>
    <xf numFmtId="0" fontId="10" fillId="0" borderId="82" xfId="0" applyFont="1" applyBorder="1" applyAlignment="1">
      <alignment horizontal="center" vertical="center"/>
    </xf>
    <xf numFmtId="0" fontId="10" fillId="0" borderId="23" xfId="0" applyFont="1" applyBorder="1" applyAlignment="1">
      <alignment horizontal="center" vertical="center"/>
    </xf>
    <xf numFmtId="2" fontId="2" fillId="33" borderId="17" xfId="0" applyNumberFormat="1" applyFont="1" applyFill="1" applyBorder="1" applyAlignment="1">
      <alignment horizontal="center" vertical="center"/>
    </xf>
    <xf numFmtId="2" fontId="2" fillId="33" borderId="26" xfId="0" applyNumberFormat="1" applyFont="1" applyFill="1" applyBorder="1" applyAlignment="1">
      <alignment horizontal="center" vertical="center"/>
    </xf>
    <xf numFmtId="0" fontId="2" fillId="0" borderId="83" xfId="0" applyFont="1" applyBorder="1" applyAlignment="1">
      <alignment horizontal="center" vertical="center"/>
    </xf>
    <xf numFmtId="0" fontId="2" fillId="0" borderId="16" xfId="0" applyFont="1" applyBorder="1" applyAlignment="1">
      <alignment horizontal="center" vertical="center"/>
    </xf>
    <xf numFmtId="0" fontId="9" fillId="0" borderId="30" xfId="0" applyFont="1" applyBorder="1" applyAlignment="1">
      <alignment horizontal="center" vertical="center"/>
    </xf>
    <xf numFmtId="0" fontId="1" fillId="0" borderId="12" xfId="0" applyFont="1" applyFill="1" applyBorder="1" applyAlignment="1">
      <alignment horizontal="center" vertical="center"/>
    </xf>
    <xf numFmtId="0" fontId="1" fillId="0" borderId="28" xfId="0" applyFont="1" applyFill="1" applyBorder="1" applyAlignment="1">
      <alignment horizontal="center" vertical="center"/>
    </xf>
    <xf numFmtId="0" fontId="4" fillId="33" borderId="81" xfId="0" applyFont="1" applyFill="1" applyBorder="1" applyAlignment="1">
      <alignment horizontal="center"/>
    </xf>
    <xf numFmtId="0" fontId="4" fillId="33" borderId="76" xfId="0" applyFont="1" applyFill="1" applyBorder="1" applyAlignment="1">
      <alignment horizontal="center"/>
    </xf>
    <xf numFmtId="0" fontId="2" fillId="0" borderId="20" xfId="0" applyFont="1" applyBorder="1" applyAlignment="1">
      <alignment horizontal="right" vertical="center"/>
    </xf>
    <xf numFmtId="0" fontId="2" fillId="0" borderId="0" xfId="0" applyFont="1" applyBorder="1" applyAlignment="1">
      <alignment horizontal="right" vertical="center"/>
    </xf>
    <xf numFmtId="0" fontId="13" fillId="0" borderId="20" xfId="0" applyFont="1" applyBorder="1" applyAlignment="1">
      <alignment horizontal="center" vertical="center"/>
    </xf>
    <xf numFmtId="0" fontId="13" fillId="0" borderId="0" xfId="0" applyFont="1" applyBorder="1" applyAlignment="1">
      <alignment horizontal="center" vertical="center"/>
    </xf>
    <xf numFmtId="0" fontId="13" fillId="0" borderId="33" xfId="0" applyFont="1" applyBorder="1" applyAlignment="1">
      <alignment horizontal="center" vertical="center"/>
    </xf>
    <xf numFmtId="49" fontId="12" fillId="0" borderId="84" xfId="0" applyNumberFormat="1" applyFont="1" applyBorder="1" applyAlignment="1">
      <alignment horizontal="center" vertical="center" wrapText="1" shrinkToFit="1"/>
    </xf>
    <xf numFmtId="49" fontId="12" fillId="0" borderId="17" xfId="0" applyNumberFormat="1" applyFont="1" applyBorder="1" applyAlignment="1">
      <alignment horizontal="center" vertical="center" wrapText="1" shrinkToFit="1"/>
    </xf>
    <xf numFmtId="49" fontId="12" fillId="0" borderId="26" xfId="0" applyNumberFormat="1" applyFont="1" applyBorder="1" applyAlignment="1">
      <alignment horizontal="center" vertical="center" wrapText="1" shrinkToFit="1"/>
    </xf>
    <xf numFmtId="0" fontId="2" fillId="34" borderId="77" xfId="0" applyFont="1" applyFill="1" applyBorder="1" applyAlignment="1">
      <alignment/>
    </xf>
    <xf numFmtId="0" fontId="2" fillId="34" borderId="76" xfId="0" applyFont="1" applyFill="1" applyBorder="1" applyAlignment="1">
      <alignment/>
    </xf>
    <xf numFmtId="0" fontId="9" fillId="0" borderId="63" xfId="0" applyFont="1" applyBorder="1" applyAlignment="1">
      <alignment horizontal="center" vertical="center"/>
    </xf>
    <xf numFmtId="0" fontId="2" fillId="33" borderId="12" xfId="0" applyFont="1" applyFill="1" applyBorder="1" applyAlignment="1">
      <alignment horizontal="center" vertical="center" wrapText="1"/>
    </xf>
    <xf numFmtId="0" fontId="2" fillId="33" borderId="28" xfId="0" applyFont="1" applyFill="1" applyBorder="1" applyAlignment="1">
      <alignment horizontal="center" vertical="center" wrapText="1"/>
    </xf>
    <xf numFmtId="0" fontId="0" fillId="0" borderId="76" xfId="0" applyBorder="1" applyAlignment="1">
      <alignment horizontal="center" vertical="center" wrapText="1"/>
    </xf>
    <xf numFmtId="0" fontId="12" fillId="0" borderId="10" xfId="0" applyFont="1" applyFill="1" applyBorder="1" applyAlignment="1">
      <alignment horizontal="justify" vertical="center"/>
    </xf>
    <xf numFmtId="0" fontId="0" fillId="0" borderId="11" xfId="0" applyBorder="1" applyAlignment="1">
      <alignment horizontal="justify" vertical="center"/>
    </xf>
    <xf numFmtId="0" fontId="0" fillId="0" borderId="23" xfId="0" applyBorder="1" applyAlignment="1">
      <alignment horizontal="justify" vertical="center"/>
    </xf>
    <xf numFmtId="0" fontId="12" fillId="0" borderId="12" xfId="0" applyFont="1" applyFill="1" applyBorder="1" applyAlignment="1">
      <alignment horizontal="justify" vertical="center"/>
    </xf>
    <xf numFmtId="0" fontId="12" fillId="0" borderId="28" xfId="0" applyFont="1" applyFill="1" applyBorder="1" applyAlignment="1">
      <alignment horizontal="justify" vertical="center"/>
    </xf>
    <xf numFmtId="0" fontId="0" fillId="0" borderId="76" xfId="0" applyBorder="1" applyAlignment="1">
      <alignment horizontal="justify" vertical="center"/>
    </xf>
    <xf numFmtId="0" fontId="12" fillId="0" borderId="11" xfId="0" applyFont="1" applyFill="1" applyBorder="1" applyAlignment="1">
      <alignment horizontal="justify" vertical="center"/>
    </xf>
    <xf numFmtId="0" fontId="0" fillId="0" borderId="28" xfId="0" applyBorder="1" applyAlignment="1">
      <alignment vertical="center"/>
    </xf>
    <xf numFmtId="0" fontId="0" fillId="0" borderId="76" xfId="0" applyBorder="1" applyAlignment="1">
      <alignment vertical="center"/>
    </xf>
    <xf numFmtId="0" fontId="12" fillId="0" borderId="47" xfId="0" applyFont="1" applyFill="1" applyBorder="1" applyAlignment="1">
      <alignment horizontal="center" vertical="center" textRotation="90" wrapText="1"/>
    </xf>
    <xf numFmtId="0" fontId="0" fillId="0" borderId="46" xfId="0" applyBorder="1" applyAlignment="1">
      <alignment horizontal="center" vertical="center" textRotation="90" wrapText="1"/>
    </xf>
    <xf numFmtId="0" fontId="0" fillId="0" borderId="13" xfId="0" applyBorder="1" applyAlignment="1">
      <alignment horizontal="center" vertical="center" textRotation="90" wrapText="1"/>
    </xf>
    <xf numFmtId="0" fontId="12" fillId="0" borderId="12" xfId="0" applyFont="1" applyFill="1" applyBorder="1" applyAlignment="1">
      <alignment horizontal="justify" vertical="center" wrapText="1"/>
    </xf>
    <xf numFmtId="0" fontId="12" fillId="0" borderId="24" xfId="0" applyFont="1" applyFill="1" applyBorder="1" applyAlignment="1">
      <alignment horizontal="justify" vertical="center" wrapText="1"/>
    </xf>
    <xf numFmtId="0" fontId="12" fillId="0" borderId="17" xfId="0" applyFont="1" applyFill="1" applyBorder="1" applyAlignment="1">
      <alignment horizontal="justify" vertical="center"/>
    </xf>
    <xf numFmtId="0" fontId="0" fillId="0" borderId="25" xfId="0" applyBorder="1" applyAlignment="1">
      <alignment horizontal="justify" vertical="center"/>
    </xf>
    <xf numFmtId="0" fontId="0" fillId="0" borderId="28" xfId="0" applyBorder="1" applyAlignment="1">
      <alignment horizontal="justify" vertical="center"/>
    </xf>
    <xf numFmtId="0" fontId="12" fillId="0" borderId="10" xfId="0" applyFont="1" applyFill="1" applyBorder="1" applyAlignment="1">
      <alignment horizontal="justify" vertical="center" wrapText="1"/>
    </xf>
    <xf numFmtId="0" fontId="12" fillId="0" borderId="39" xfId="0" applyFont="1" applyFill="1" applyBorder="1" applyAlignment="1">
      <alignment horizontal="justify" vertical="center" wrapText="1"/>
    </xf>
    <xf numFmtId="0" fontId="12" fillId="0" borderId="31" xfId="0" applyFont="1" applyFill="1" applyBorder="1" applyAlignment="1">
      <alignment horizontal="justify" vertical="center"/>
    </xf>
    <xf numFmtId="0" fontId="0" fillId="0" borderId="80" xfId="0" applyBorder="1" applyAlignment="1">
      <alignment horizontal="justify" vertical="center"/>
    </xf>
    <xf numFmtId="0" fontId="12" fillId="0" borderId="24" xfId="0" applyFont="1" applyFill="1" applyBorder="1" applyAlignment="1">
      <alignment horizontal="justify" vertical="center"/>
    </xf>
    <xf numFmtId="0" fontId="3" fillId="34" borderId="85" xfId="0" applyFont="1" applyFill="1" applyBorder="1" applyAlignment="1">
      <alignment horizontal="center" vertical="center" wrapText="1"/>
    </xf>
    <xf numFmtId="0" fontId="3" fillId="34" borderId="34" xfId="0" applyFont="1" applyFill="1" applyBorder="1" applyAlignment="1">
      <alignment horizontal="center" vertical="center"/>
    </xf>
    <xf numFmtId="0" fontId="3" fillId="34" borderId="66" xfId="0" applyFont="1" applyFill="1" applyBorder="1" applyAlignment="1">
      <alignment horizontal="center" vertical="center"/>
    </xf>
    <xf numFmtId="0" fontId="1" fillId="34" borderId="85"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1" fillId="34" borderId="59" xfId="0" applyFont="1" applyFill="1" applyBorder="1" applyAlignment="1">
      <alignment horizontal="center" vertical="center" wrapText="1"/>
    </xf>
    <xf numFmtId="0" fontId="1" fillId="34" borderId="66"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83" xfId="0" applyFont="1" applyFill="1" applyBorder="1" applyAlignment="1">
      <alignment horizontal="center" vertical="center"/>
    </xf>
    <xf numFmtId="0" fontId="1" fillId="33" borderId="86" xfId="0" applyFont="1" applyFill="1" applyBorder="1" applyAlignment="1">
      <alignment horizontal="center" vertical="center"/>
    </xf>
    <xf numFmtId="0" fontId="1" fillId="33" borderId="82"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23" xfId="0" applyFont="1" applyFill="1" applyBorder="1" applyAlignment="1">
      <alignment horizontal="center" vertical="center"/>
    </xf>
    <xf numFmtId="0" fontId="1" fillId="33" borderId="40" xfId="0" applyFont="1" applyFill="1" applyBorder="1" applyAlignment="1">
      <alignment horizontal="center" vertical="center"/>
    </xf>
    <xf numFmtId="0" fontId="1" fillId="33" borderId="38" xfId="0" applyFont="1" applyFill="1" applyBorder="1" applyAlignment="1">
      <alignment horizontal="center" vertical="center"/>
    </xf>
    <xf numFmtId="0" fontId="2" fillId="0" borderId="0" xfId="0" applyFont="1" applyFill="1" applyAlignment="1">
      <alignment vertical="top" wrapText="1"/>
    </xf>
    <xf numFmtId="0" fontId="2" fillId="0" borderId="0" xfId="0" applyFont="1" applyFill="1" applyAlignment="1">
      <alignment vertical="top"/>
    </xf>
    <xf numFmtId="0" fontId="4" fillId="0" borderId="74" xfId="0" applyFont="1" applyFill="1" applyBorder="1" applyAlignment="1">
      <alignment vertical="center"/>
    </xf>
    <xf numFmtId="0" fontId="4" fillId="0" borderId="87" xfId="0" applyFont="1" applyFill="1" applyBorder="1" applyAlignment="1">
      <alignment vertical="center"/>
    </xf>
    <xf numFmtId="0" fontId="4" fillId="0" borderId="14"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3" xfId="0" applyFont="1" applyFill="1" applyBorder="1" applyAlignment="1">
      <alignment horizontal="center" vertical="center"/>
    </xf>
    <xf numFmtId="0" fontId="3" fillId="34" borderId="18" xfId="0" applyFont="1" applyFill="1" applyBorder="1" applyAlignment="1">
      <alignment horizontal="center" vertical="center" textRotation="90" wrapText="1"/>
    </xf>
    <xf numFmtId="0" fontId="3" fillId="34" borderId="14" xfId="0" applyFont="1" applyFill="1" applyBorder="1" applyAlignment="1">
      <alignment horizontal="center" vertical="center" textRotation="90"/>
    </xf>
    <xf numFmtId="0" fontId="3" fillId="34" borderId="38" xfId="0" applyFont="1" applyFill="1" applyBorder="1" applyAlignment="1">
      <alignment horizontal="center" vertical="center" textRotation="90"/>
    </xf>
    <xf numFmtId="0" fontId="1" fillId="0" borderId="1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7" xfId="0" applyFont="1" applyFill="1" applyBorder="1" applyAlignment="1">
      <alignment horizontal="center" vertical="center"/>
    </xf>
    <xf numFmtId="0" fontId="4" fillId="0" borderId="18" xfId="0" applyFont="1" applyFill="1" applyBorder="1" applyAlignment="1" quotePrefix="1">
      <alignment horizontal="center" vertical="center"/>
    </xf>
    <xf numFmtId="0" fontId="4" fillId="0" borderId="18" xfId="0"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37"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4" fillId="0" borderId="41" xfId="0" applyFont="1" applyFill="1" applyBorder="1" applyAlignment="1" quotePrefix="1">
      <alignment horizontal="center" vertical="center"/>
    </xf>
    <xf numFmtId="0" fontId="4" fillId="0" borderId="41"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3" xfId="0" applyFont="1" applyFill="1" applyBorder="1" applyAlignment="1" quotePrefix="1">
      <alignment horizontal="center" vertical="center"/>
    </xf>
    <xf numFmtId="0" fontId="4" fillId="0" borderId="43" xfId="0" applyFont="1" applyFill="1" applyBorder="1" applyAlignment="1">
      <alignment horizontal="center" vertical="center"/>
    </xf>
    <xf numFmtId="0" fontId="3" fillId="34" borderId="37" xfId="0" applyFont="1" applyFill="1" applyBorder="1" applyAlignment="1">
      <alignment horizontal="center" vertical="center" textRotation="90"/>
    </xf>
    <xf numFmtId="0" fontId="4" fillId="0" borderId="10" xfId="0" applyFont="1" applyFill="1" applyBorder="1" applyAlignment="1" quotePrefix="1">
      <alignment horizontal="center" vertical="center"/>
    </xf>
    <xf numFmtId="0" fontId="4" fillId="0" borderId="23" xfId="0" applyFont="1" applyFill="1" applyBorder="1" applyAlignment="1">
      <alignment horizontal="center" vertical="center"/>
    </xf>
    <xf numFmtId="0" fontId="1" fillId="0" borderId="18" xfId="0" applyFont="1" applyBorder="1" applyAlignment="1">
      <alignment horizontal="center" vertical="center"/>
    </xf>
    <xf numFmtId="0" fontId="1" fillId="0" borderId="14" xfId="0" applyFont="1" applyBorder="1" applyAlignment="1">
      <alignment horizontal="center" vertical="center"/>
    </xf>
    <xf numFmtId="0" fontId="1" fillId="0" borderId="37" xfId="0" applyFont="1" applyBorder="1" applyAlignment="1">
      <alignment horizontal="center" vertical="center"/>
    </xf>
    <xf numFmtId="0" fontId="4" fillId="0" borderId="18" xfId="0" applyFont="1" applyBorder="1" applyAlignment="1">
      <alignment horizontal="center" vertical="center"/>
    </xf>
    <xf numFmtId="0" fontId="4" fillId="0" borderId="37"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wrapText="1"/>
    </xf>
    <xf numFmtId="0" fontId="4" fillId="0" borderId="37"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3" fillId="34" borderId="14" xfId="0" applyFont="1" applyFill="1" applyBorder="1" applyAlignment="1">
      <alignment horizontal="center" vertical="center" textRotation="90" wrapText="1"/>
    </xf>
    <xf numFmtId="0" fontId="4" fillId="0" borderId="14" xfId="0" applyFont="1" applyBorder="1" applyAlignment="1">
      <alignment horizontal="center" vertical="center"/>
    </xf>
    <xf numFmtId="0" fontId="1" fillId="33" borderId="47" xfId="0" applyFont="1" applyFill="1" applyBorder="1" applyAlignment="1">
      <alignment horizontal="center" vertical="center" wrapText="1"/>
    </xf>
    <xf numFmtId="0" fontId="1" fillId="33" borderId="88" xfId="0" applyFont="1" applyFill="1" applyBorder="1" applyAlignment="1">
      <alignment horizontal="center" vertical="center" wrapText="1"/>
    </xf>
    <xf numFmtId="0" fontId="1" fillId="33" borderId="65" xfId="0" applyFont="1" applyFill="1" applyBorder="1" applyAlignment="1">
      <alignment horizontal="center" vertical="center"/>
    </xf>
    <xf numFmtId="0" fontId="1" fillId="33" borderId="46" xfId="0" applyFont="1" applyFill="1" applyBorder="1" applyAlignment="1">
      <alignment horizontal="center" vertical="center"/>
    </xf>
    <xf numFmtId="0" fontId="1" fillId="33" borderId="78" xfId="0" applyFont="1" applyFill="1" applyBorder="1" applyAlignment="1">
      <alignment horizontal="center" vertical="center"/>
    </xf>
    <xf numFmtId="0" fontId="1" fillId="33" borderId="89" xfId="0" applyFont="1" applyFill="1" applyBorder="1" applyAlignment="1">
      <alignment horizontal="center" vertical="center"/>
    </xf>
    <xf numFmtId="0" fontId="1" fillId="33" borderId="86"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79" xfId="0" applyFont="1" applyFill="1" applyBorder="1" applyAlignment="1">
      <alignment horizontal="center" vertical="center" wrapText="1"/>
    </xf>
    <xf numFmtId="0" fontId="1" fillId="33" borderId="8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2" fillId="0" borderId="0" xfId="0" applyFont="1" applyAlignment="1">
      <alignment vertical="top" wrapText="1"/>
    </xf>
    <xf numFmtId="0" fontId="2" fillId="0" borderId="0" xfId="0" applyFont="1" applyAlignment="1">
      <alignment vertical="top"/>
    </xf>
    <xf numFmtId="0" fontId="1" fillId="33" borderId="88" xfId="0" applyFont="1" applyFill="1" applyBorder="1" applyAlignment="1">
      <alignment horizontal="center" vertical="center"/>
    </xf>
    <xf numFmtId="0" fontId="1" fillId="33" borderId="79" xfId="0" applyFont="1" applyFill="1" applyBorder="1" applyAlignment="1">
      <alignment horizontal="center" vertical="center"/>
    </xf>
    <xf numFmtId="0" fontId="1" fillId="33" borderId="10" xfId="0" applyFont="1" applyFill="1" applyBorder="1" applyAlignment="1">
      <alignment horizontal="center" vertical="center"/>
    </xf>
    <xf numFmtId="0" fontId="3" fillId="33" borderId="18" xfId="0" applyFont="1" applyFill="1" applyBorder="1" applyAlignment="1">
      <alignment horizontal="center" vertical="center" wrapText="1"/>
    </xf>
    <xf numFmtId="0" fontId="3" fillId="33" borderId="19" xfId="0" applyFont="1" applyFill="1" applyBorder="1" applyAlignment="1">
      <alignment horizontal="center" vertical="center"/>
    </xf>
    <xf numFmtId="0" fontId="3" fillId="33" borderId="90" xfId="0" applyFont="1" applyFill="1" applyBorder="1" applyAlignment="1">
      <alignment horizontal="center" vertical="center"/>
    </xf>
    <xf numFmtId="0" fontId="3" fillId="33" borderId="18" xfId="0" applyFont="1" applyFill="1" applyBorder="1" applyAlignment="1">
      <alignment horizontal="center" vertical="center"/>
    </xf>
    <xf numFmtId="0" fontId="13" fillId="35" borderId="40" xfId="0" applyFont="1" applyFill="1" applyBorder="1" applyAlignment="1">
      <alignment horizontal="center" vertical="center"/>
    </xf>
    <xf numFmtId="0" fontId="13" fillId="35" borderId="38" xfId="0" applyFont="1" applyFill="1" applyBorder="1" applyAlignment="1">
      <alignment horizontal="center" vertical="center"/>
    </xf>
    <xf numFmtId="0" fontId="1" fillId="0" borderId="49" xfId="0" applyFont="1" applyBorder="1" applyAlignment="1">
      <alignment horizontal="center" vertical="center"/>
    </xf>
    <xf numFmtId="0" fontId="1" fillId="0" borderId="46" xfId="0" applyFont="1" applyBorder="1" applyAlignment="1">
      <alignment horizontal="center" vertical="center"/>
    </xf>
    <xf numFmtId="0" fontId="1" fillId="0" borderId="48" xfId="0" applyFont="1" applyBorder="1" applyAlignment="1">
      <alignment horizontal="center" vertical="center"/>
    </xf>
    <xf numFmtId="0" fontId="1" fillId="35" borderId="18" xfId="0" applyFont="1" applyFill="1" applyBorder="1" applyAlignment="1">
      <alignment horizontal="center" vertical="center" wrapText="1"/>
    </xf>
    <xf numFmtId="0" fontId="1" fillId="35" borderId="18" xfId="0" applyFont="1" applyFill="1" applyBorder="1" applyAlignment="1">
      <alignment horizontal="center" vertical="center"/>
    </xf>
    <xf numFmtId="0" fontId="1" fillId="35" borderId="19" xfId="0" applyFont="1" applyFill="1" applyBorder="1" applyAlignment="1">
      <alignment horizontal="center" vertical="center"/>
    </xf>
    <xf numFmtId="0" fontId="1" fillId="35" borderId="14" xfId="0" applyFont="1" applyFill="1" applyBorder="1" applyAlignment="1">
      <alignment horizontal="center" vertical="center"/>
    </xf>
    <xf numFmtId="0" fontId="1" fillId="35" borderId="21" xfId="0" applyFont="1" applyFill="1" applyBorder="1" applyAlignment="1">
      <alignment horizontal="center" vertical="center"/>
    </xf>
    <xf numFmtId="0" fontId="1" fillId="34" borderId="38" xfId="0" applyFont="1" applyFill="1" applyBorder="1" applyAlignment="1">
      <alignment horizontal="center" vertical="center"/>
    </xf>
    <xf numFmtId="0" fontId="1" fillId="34" borderId="91" xfId="0" applyFont="1" applyFill="1" applyBorder="1" applyAlignment="1">
      <alignment horizontal="center" vertical="center"/>
    </xf>
    <xf numFmtId="0" fontId="3" fillId="35" borderId="92" xfId="0" applyFont="1" applyFill="1" applyBorder="1" applyAlignment="1">
      <alignment horizontal="center" vertical="center" textRotation="90"/>
    </xf>
    <xf numFmtId="0" fontId="3" fillId="35" borderId="44" xfId="0" applyFont="1" applyFill="1" applyBorder="1" applyAlignment="1">
      <alignment horizontal="center" vertical="center" textRotation="90"/>
    </xf>
    <xf numFmtId="0" fontId="1" fillId="0" borderId="73" xfId="0" applyFont="1" applyBorder="1" applyAlignment="1">
      <alignment horizontal="center" vertical="center"/>
    </xf>
    <xf numFmtId="0" fontId="1" fillId="0" borderId="68" xfId="0" applyFont="1" applyBorder="1" applyAlignment="1">
      <alignment horizontal="center" vertical="center"/>
    </xf>
    <xf numFmtId="0" fontId="1" fillId="0" borderId="47"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xf>
    <xf numFmtId="0" fontId="1" fillId="0" borderId="71" xfId="0" applyFont="1" applyBorder="1" applyAlignment="1">
      <alignment horizontal="center" vertical="center"/>
    </xf>
    <xf numFmtId="0" fontId="1" fillId="0" borderId="75" xfId="0" applyFont="1" applyBorder="1" applyAlignment="1">
      <alignment horizontal="center" vertical="center"/>
    </xf>
    <xf numFmtId="0" fontId="1" fillId="0" borderId="93" xfId="0" applyFont="1" applyBorder="1" applyAlignment="1">
      <alignment horizontal="center" vertical="center"/>
    </xf>
    <xf numFmtId="2" fontId="1" fillId="0" borderId="12" xfId="0" applyNumberFormat="1" applyFont="1" applyBorder="1" applyAlignment="1">
      <alignment horizontal="center" vertical="center"/>
    </xf>
    <xf numFmtId="2" fontId="1" fillId="0" borderId="71" xfId="0" applyNumberFormat="1" applyFont="1" applyBorder="1" applyAlignment="1">
      <alignment horizontal="center" vertical="center"/>
    </xf>
    <xf numFmtId="0" fontId="0" fillId="0" borderId="71" xfId="0" applyBorder="1" applyAlignment="1">
      <alignment horizontal="center" vertical="center"/>
    </xf>
    <xf numFmtId="0" fontId="1" fillId="0" borderId="74" xfId="0" applyFont="1" applyBorder="1" applyAlignment="1">
      <alignment horizontal="center" vertical="center"/>
    </xf>
    <xf numFmtId="0" fontId="1" fillId="0" borderId="94" xfId="0" applyFont="1" applyBorder="1" applyAlignment="1">
      <alignment horizontal="center" vertical="center"/>
    </xf>
    <xf numFmtId="0" fontId="1" fillId="0" borderId="70" xfId="0" applyFont="1" applyBorder="1" applyAlignment="1">
      <alignment horizontal="center" vertical="center"/>
    </xf>
    <xf numFmtId="2" fontId="1" fillId="0" borderId="73" xfId="0" applyNumberFormat="1" applyFont="1" applyBorder="1" applyAlignment="1">
      <alignment horizontal="center" vertical="center"/>
    </xf>
    <xf numFmtId="2" fontId="1" fillId="0" borderId="68" xfId="0" applyNumberFormat="1" applyFont="1" applyBorder="1" applyAlignment="1">
      <alignment horizontal="center" vertical="center"/>
    </xf>
    <xf numFmtId="2" fontId="1" fillId="0" borderId="74" xfId="0" applyNumberFormat="1" applyFont="1" applyBorder="1" applyAlignment="1">
      <alignment horizontal="center" vertical="center"/>
    </xf>
    <xf numFmtId="2" fontId="1" fillId="0" borderId="94" xfId="0" applyNumberFormat="1" applyFont="1" applyBorder="1" applyAlignment="1">
      <alignment horizontal="center" vertical="center"/>
    </xf>
    <xf numFmtId="0" fontId="0" fillId="0" borderId="94" xfId="0" applyBorder="1" applyAlignment="1">
      <alignment horizontal="center" vertical="center"/>
    </xf>
    <xf numFmtId="0" fontId="1" fillId="0" borderId="95" xfId="0" applyFont="1" applyBorder="1" applyAlignment="1" quotePrefix="1">
      <alignment horizontal="center" vertical="center"/>
    </xf>
    <xf numFmtId="0" fontId="1" fillId="0" borderId="72" xfId="0" applyFont="1" applyBorder="1" applyAlignment="1">
      <alignment horizontal="center" vertical="center"/>
    </xf>
    <xf numFmtId="2" fontId="1" fillId="0" borderId="2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75" xfId="0" applyNumberFormat="1" applyFont="1" applyBorder="1" applyAlignment="1">
      <alignment horizontal="center" vertical="center"/>
    </xf>
    <xf numFmtId="2" fontId="1" fillId="0" borderId="93" xfId="0" applyNumberFormat="1" applyFont="1" applyBorder="1" applyAlignment="1">
      <alignment horizontal="center" vertical="center"/>
    </xf>
    <xf numFmtId="0" fontId="1" fillId="0" borderId="82" xfId="0" applyFont="1" applyBorder="1" applyAlignment="1">
      <alignment horizontal="center" vertical="center"/>
    </xf>
    <xf numFmtId="0" fontId="1" fillId="0" borderId="81" xfId="0" applyFont="1" applyBorder="1" applyAlignment="1">
      <alignment horizontal="center" vertical="center"/>
    </xf>
    <xf numFmtId="0" fontId="1" fillId="0" borderId="76" xfId="0" applyFont="1" applyBorder="1" applyAlignment="1">
      <alignment horizontal="center" vertical="center"/>
    </xf>
    <xf numFmtId="0" fontId="1" fillId="0" borderId="30" xfId="0" applyFont="1" applyBorder="1" applyAlignment="1">
      <alignment horizontal="center" vertical="center"/>
    </xf>
    <xf numFmtId="0" fontId="1" fillId="0" borderId="80" xfId="0" applyFont="1" applyBorder="1" applyAlignment="1">
      <alignment horizontal="center" vertical="center"/>
    </xf>
    <xf numFmtId="0" fontId="1" fillId="0" borderId="0" xfId="0" applyFont="1" applyAlignment="1">
      <alignment horizontal="right" vertical="top"/>
    </xf>
    <xf numFmtId="0" fontId="1" fillId="0" borderId="84" xfId="0" applyFont="1" applyBorder="1" applyAlignment="1">
      <alignment horizontal="center" vertical="center" wrapText="1"/>
    </xf>
    <xf numFmtId="0" fontId="1" fillId="0" borderId="25" xfId="0" applyFont="1" applyBorder="1" applyAlignment="1">
      <alignment horizontal="center" vertical="center"/>
    </xf>
    <xf numFmtId="0" fontId="1" fillId="0" borderId="96" xfId="0" applyFont="1" applyBorder="1" applyAlignment="1">
      <alignment horizontal="center" vertical="center"/>
    </xf>
    <xf numFmtId="0" fontId="1" fillId="0" borderId="87" xfId="0" applyFont="1" applyBorder="1" applyAlignment="1">
      <alignment horizontal="center" vertical="center"/>
    </xf>
    <xf numFmtId="0" fontId="1" fillId="0" borderId="97" xfId="0" applyFont="1" applyBorder="1" applyAlignment="1">
      <alignment horizontal="center" vertical="center"/>
    </xf>
    <xf numFmtId="0" fontId="0" fillId="0" borderId="26" xfId="0" applyBorder="1" applyAlignment="1">
      <alignment horizontal="center" vertical="center"/>
    </xf>
    <xf numFmtId="0" fontId="1" fillId="0" borderId="98" xfId="0" applyFont="1" applyBorder="1" applyAlignment="1">
      <alignment horizontal="center" vertical="center"/>
    </xf>
    <xf numFmtId="0" fontId="1" fillId="0" borderId="99"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left" vertical="top"/>
    </xf>
    <xf numFmtId="0" fontId="1" fillId="35" borderId="16" xfId="0" applyFont="1" applyFill="1" applyBorder="1" applyAlignment="1">
      <alignment horizontal="center" vertical="center" wrapText="1"/>
    </xf>
    <xf numFmtId="0" fontId="1" fillId="35" borderId="83" xfId="0" applyFont="1" applyFill="1" applyBorder="1" applyAlignment="1">
      <alignment horizontal="center" vertical="center"/>
    </xf>
    <xf numFmtId="0" fontId="1" fillId="35" borderId="69" xfId="0" applyFont="1" applyFill="1" applyBorder="1" applyAlignment="1">
      <alignment horizontal="center" vertical="center"/>
    </xf>
    <xf numFmtId="0" fontId="1" fillId="35" borderId="82" xfId="0" applyFont="1" applyFill="1" applyBorder="1" applyAlignment="1">
      <alignment horizontal="center" vertical="center"/>
    </xf>
    <xf numFmtId="0" fontId="1" fillId="35" borderId="11" xfId="0" applyFont="1" applyFill="1" applyBorder="1" applyAlignment="1">
      <alignment horizontal="center" vertical="center"/>
    </xf>
    <xf numFmtId="0" fontId="1" fillId="35" borderId="70" xfId="0" applyFont="1" applyFill="1" applyBorder="1" applyAlignment="1">
      <alignment horizontal="center" vertical="center"/>
    </xf>
    <xf numFmtId="0" fontId="1" fillId="35" borderId="16" xfId="0" applyFont="1" applyFill="1" applyBorder="1" applyAlignment="1">
      <alignment horizontal="center" vertical="center"/>
    </xf>
    <xf numFmtId="0" fontId="13" fillId="35" borderId="16" xfId="0" applyFont="1" applyFill="1" applyBorder="1" applyAlignment="1">
      <alignment horizontal="center" vertical="center" wrapText="1"/>
    </xf>
    <xf numFmtId="0" fontId="13" fillId="35" borderId="83" xfId="0" applyFont="1" applyFill="1" applyBorder="1" applyAlignment="1">
      <alignment horizontal="center" vertical="center"/>
    </xf>
    <xf numFmtId="0" fontId="13" fillId="35" borderId="69" xfId="0" applyFont="1" applyFill="1" applyBorder="1" applyAlignment="1">
      <alignment horizontal="center" vertical="center"/>
    </xf>
    <xf numFmtId="0" fontId="13" fillId="35" borderId="82" xfId="0" applyFont="1" applyFill="1" applyBorder="1" applyAlignment="1">
      <alignment horizontal="center" vertical="center"/>
    </xf>
    <xf numFmtId="0" fontId="13" fillId="35" borderId="11" xfId="0" applyFont="1" applyFill="1" applyBorder="1" applyAlignment="1">
      <alignment horizontal="center" vertical="center"/>
    </xf>
    <xf numFmtId="0" fontId="13" fillId="35" borderId="70" xfId="0" applyFont="1" applyFill="1" applyBorder="1" applyAlignment="1">
      <alignment horizontal="center" vertical="center"/>
    </xf>
    <xf numFmtId="0" fontId="1" fillId="33" borderId="100" xfId="0" applyFont="1" applyFill="1" applyBorder="1" applyAlignment="1">
      <alignment horizontal="center" vertical="center" wrapText="1"/>
    </xf>
    <xf numFmtId="0" fontId="1" fillId="33" borderId="101" xfId="0" applyFont="1" applyFill="1" applyBorder="1" applyAlignment="1">
      <alignment horizontal="center" vertical="center"/>
    </xf>
    <xf numFmtId="0" fontId="1" fillId="33" borderId="67" xfId="0" applyFont="1" applyFill="1" applyBorder="1" applyAlignment="1">
      <alignment horizontal="center" vertical="center"/>
    </xf>
    <xf numFmtId="0" fontId="12" fillId="33" borderId="30" xfId="0" applyFont="1" applyFill="1" applyBorder="1" applyAlignment="1">
      <alignment horizontal="center" vertical="center"/>
    </xf>
    <xf numFmtId="0" fontId="12" fillId="33" borderId="80" xfId="0" applyFont="1" applyFill="1" applyBorder="1" applyAlignment="1">
      <alignment horizontal="center" vertical="center"/>
    </xf>
    <xf numFmtId="0" fontId="12" fillId="35" borderId="16" xfId="0" applyFont="1" applyFill="1" applyBorder="1" applyAlignment="1">
      <alignment horizontal="center" vertical="center"/>
    </xf>
    <xf numFmtId="0" fontId="12" fillId="35" borderId="83" xfId="0" applyFont="1" applyFill="1" applyBorder="1" applyAlignment="1">
      <alignment horizontal="center" vertical="center"/>
    </xf>
    <xf numFmtId="0" fontId="12" fillId="35" borderId="69" xfId="0" applyFont="1" applyFill="1" applyBorder="1" applyAlignment="1">
      <alignment horizontal="center" vertical="center"/>
    </xf>
    <xf numFmtId="0" fontId="12" fillId="35" borderId="62" xfId="0" applyFont="1" applyFill="1" applyBorder="1" applyAlignment="1">
      <alignment horizontal="center" vertical="center"/>
    </xf>
    <xf numFmtId="0" fontId="12" fillId="35" borderId="63" xfId="0" applyFont="1" applyFill="1" applyBorder="1" applyAlignment="1">
      <alignment horizontal="center" vertical="center"/>
    </xf>
    <xf numFmtId="0" fontId="12" fillId="35" borderId="72"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8" xfId="0" applyFont="1" applyFill="1" applyBorder="1" applyAlignment="1">
      <alignment horizontal="center" vertical="center"/>
    </xf>
    <xf numFmtId="0" fontId="2" fillId="33" borderId="1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13" xfId="0" applyFont="1" applyFill="1" applyBorder="1" applyAlignment="1">
      <alignment horizontal="center" vertical="center"/>
    </xf>
    <xf numFmtId="0" fontId="12" fillId="0" borderId="14" xfId="0" applyFont="1" applyFill="1" applyBorder="1" applyAlignment="1">
      <alignment horizontal="justify" vertical="center"/>
    </xf>
    <xf numFmtId="0" fontId="12" fillId="0" borderId="18" xfId="0" applyFont="1" applyFill="1" applyBorder="1" applyAlignment="1">
      <alignment horizontal="center" vertical="center" wrapText="1"/>
    </xf>
    <xf numFmtId="0" fontId="12" fillId="0" borderId="18" xfId="0" applyFont="1" applyFill="1" applyBorder="1" applyAlignment="1">
      <alignment horizontal="center" vertical="center"/>
    </xf>
    <xf numFmtId="0" fontId="0" fillId="0" borderId="80" xfId="0" applyBorder="1" applyAlignment="1">
      <alignment vertical="center"/>
    </xf>
    <xf numFmtId="0" fontId="12" fillId="0" borderId="47" xfId="0" applyFont="1" applyFill="1" applyBorder="1" applyAlignment="1" quotePrefix="1">
      <alignment horizontal="center" vertical="center" textRotation="90" wrapText="1"/>
    </xf>
    <xf numFmtId="9" fontId="12" fillId="0" borderId="37" xfId="0" applyNumberFormat="1" applyFont="1" applyFill="1" applyBorder="1" applyAlignment="1" quotePrefix="1">
      <alignment horizontal="center" vertical="center" textRotation="90" wrapText="1"/>
    </xf>
    <xf numFmtId="0" fontId="1" fillId="0" borderId="0" xfId="0" applyFont="1" applyAlignment="1">
      <alignment horizontal="center"/>
    </xf>
    <xf numFmtId="185" fontId="12" fillId="0" borderId="11" xfId="44" applyNumberFormat="1" applyFont="1" applyBorder="1" applyAlignment="1" quotePrefix="1">
      <alignment horizontal="right" vertical="center"/>
    </xf>
    <xf numFmtId="166" fontId="12" fillId="0" borderId="11" xfId="44" applyNumberFormat="1" applyFont="1" applyBorder="1" applyAlignment="1" quotePrefix="1">
      <alignment horizontal="right" vertical="center"/>
    </xf>
    <xf numFmtId="179" fontId="0" fillId="0" borderId="0" xfId="0" applyNumberFormat="1" applyAlignment="1">
      <alignment horizontal="center"/>
    </xf>
    <xf numFmtId="0" fontId="2" fillId="0" borderId="15" xfId="0" applyFont="1" applyBorder="1" applyAlignment="1">
      <alignment horizontal="right" vertical="center"/>
    </xf>
    <xf numFmtId="0" fontId="2" fillId="0" borderId="53" xfId="0" applyFont="1" applyBorder="1" applyAlignment="1">
      <alignment horizontal="right" vertical="center"/>
    </xf>
    <xf numFmtId="0" fontId="4" fillId="33" borderId="12" xfId="0" applyFont="1" applyFill="1" applyBorder="1" applyAlignment="1">
      <alignment horizontal="center" vertical="center"/>
    </xf>
    <xf numFmtId="0" fontId="4" fillId="33" borderId="28" xfId="0" applyFont="1" applyFill="1" applyBorder="1" applyAlignment="1">
      <alignment horizontal="center" vertical="center"/>
    </xf>
    <xf numFmtId="2" fontId="2" fillId="33" borderId="28" xfId="0" applyNumberFormat="1" applyFont="1" applyFill="1" applyBorder="1" applyAlignment="1">
      <alignment horizontal="center" vertical="center"/>
    </xf>
    <xf numFmtId="2" fontId="2" fillId="33" borderId="76" xfId="0" applyNumberFormat="1" applyFont="1" applyFill="1" applyBorder="1" applyAlignment="1">
      <alignment horizontal="center" vertical="center"/>
    </xf>
    <xf numFmtId="0" fontId="2" fillId="0" borderId="14" xfId="0" applyFont="1" applyBorder="1" applyAlignment="1">
      <alignment horizontal="center" vertical="center"/>
    </xf>
    <xf numFmtId="0" fontId="2" fillId="0" borderId="12" xfId="0" applyFont="1" applyFill="1" applyBorder="1" applyAlignment="1">
      <alignment horizontal="left"/>
    </xf>
    <xf numFmtId="0" fontId="2" fillId="0" borderId="28" xfId="0" applyFont="1" applyFill="1" applyBorder="1" applyAlignment="1">
      <alignment horizontal="left"/>
    </xf>
    <xf numFmtId="0" fontId="2" fillId="35" borderId="14" xfId="0" applyFont="1" applyFill="1" applyBorder="1" applyAlignment="1">
      <alignment horizontal="center" vertical="center" wrapText="1"/>
    </xf>
    <xf numFmtId="0" fontId="4" fillId="33" borderId="14" xfId="0" applyFont="1" applyFill="1" applyBorder="1" applyAlignment="1" quotePrefix="1">
      <alignment horizontal="center" vertical="center"/>
    </xf>
    <xf numFmtId="0" fontId="4" fillId="33" borderId="14" xfId="0" applyFont="1" applyFill="1" applyBorder="1" applyAlignment="1">
      <alignment horizontal="center" vertical="center"/>
    </xf>
    <xf numFmtId="0" fontId="12" fillId="0" borderId="14" xfId="0" applyFont="1" applyBorder="1" applyAlignment="1">
      <alignment horizontal="center" vertical="center"/>
    </xf>
    <xf numFmtId="0" fontId="4" fillId="0" borderId="14" xfId="0" applyFont="1" applyBorder="1" applyAlignment="1">
      <alignment horizontal="left"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76" xfId="0" applyFont="1" applyBorder="1" applyAlignment="1">
      <alignment horizontal="center" vertical="center"/>
    </xf>
    <xf numFmtId="0" fontId="8" fillId="0" borderId="1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2" fillId="35" borderId="37" xfId="0" applyFont="1" applyFill="1" applyBorder="1" applyAlignment="1">
      <alignment horizontal="center" vertical="center" wrapText="1"/>
    </xf>
    <xf numFmtId="0" fontId="2" fillId="35" borderId="46" xfId="0" applyFont="1" applyFill="1" applyBorder="1" applyAlignment="1">
      <alignment horizontal="center" vertical="center" wrapText="1"/>
    </xf>
    <xf numFmtId="0" fontId="2" fillId="35" borderId="13" xfId="0" applyFont="1" applyFill="1" applyBorder="1" applyAlignment="1">
      <alignment horizontal="center" vertical="center" wrapText="1"/>
    </xf>
    <xf numFmtId="2" fontId="2" fillId="0" borderId="28"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8" xfId="0" applyFont="1" applyBorder="1" applyAlignment="1">
      <alignment horizontal="center" vertical="center"/>
    </xf>
    <xf numFmtId="0" fontId="2" fillId="0" borderId="76" xfId="0" applyFont="1" applyBorder="1" applyAlignment="1">
      <alignment horizontal="center" vertical="center"/>
    </xf>
    <xf numFmtId="0" fontId="12" fillId="0" borderId="12" xfId="0" applyFont="1" applyBorder="1" applyAlignment="1">
      <alignment horizontal="center" vertical="center"/>
    </xf>
    <xf numFmtId="0" fontId="12" fillId="0" borderId="28" xfId="0" applyFont="1" applyBorder="1" applyAlignment="1">
      <alignment horizontal="center" vertical="center"/>
    </xf>
    <xf numFmtId="0" fontId="12" fillId="0" borderId="76" xfId="0" applyFont="1" applyBorder="1" applyAlignment="1">
      <alignment horizontal="center" vertical="center"/>
    </xf>
    <xf numFmtId="0" fontId="4" fillId="33" borderId="12" xfId="0" applyFont="1" applyFill="1" applyBorder="1" applyAlignment="1" quotePrefix="1">
      <alignment horizontal="center" vertical="center"/>
    </xf>
    <xf numFmtId="0" fontId="4" fillId="33" borderId="28" xfId="0" applyFont="1" applyFill="1" applyBorder="1" applyAlignment="1" quotePrefix="1">
      <alignment horizontal="center" vertical="center"/>
    </xf>
    <xf numFmtId="0" fontId="4" fillId="33" borderId="76" xfId="0" applyFont="1" applyFill="1" applyBorder="1" applyAlignment="1" quotePrefix="1">
      <alignment horizontal="center" vertical="center"/>
    </xf>
    <xf numFmtId="0" fontId="2" fillId="0" borderId="28" xfId="0" applyFont="1" applyFill="1" applyBorder="1" applyAlignment="1">
      <alignment horizontal="center"/>
    </xf>
    <xf numFmtId="0" fontId="2" fillId="0" borderId="76" xfId="0" applyFont="1" applyFill="1" applyBorder="1" applyAlignment="1">
      <alignment horizontal="center"/>
    </xf>
    <xf numFmtId="0" fontId="2" fillId="35" borderId="12" xfId="0" applyFont="1" applyFill="1" applyBorder="1" applyAlignment="1">
      <alignment horizontal="center" vertical="center" wrapText="1"/>
    </xf>
    <xf numFmtId="0" fontId="2" fillId="35" borderId="28" xfId="0" applyFont="1" applyFill="1" applyBorder="1" applyAlignment="1">
      <alignment horizontal="center" vertical="center" wrapText="1"/>
    </xf>
    <xf numFmtId="0" fontId="2" fillId="35" borderId="76"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76" xfId="0" applyFont="1" applyFill="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horizontal="left"/>
    </xf>
    <xf numFmtId="0" fontId="4" fillId="35" borderId="37" xfId="0" applyFont="1" applyFill="1" applyBorder="1" applyAlignment="1">
      <alignment horizontal="center" vertical="center" wrapText="1"/>
    </xf>
    <xf numFmtId="0" fontId="4" fillId="35" borderId="46"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9" fillId="35" borderId="37" xfId="0" applyFont="1" applyFill="1" applyBorder="1" applyAlignment="1">
      <alignment horizontal="center" vertical="center" wrapText="1"/>
    </xf>
    <xf numFmtId="0" fontId="9" fillId="35" borderId="46"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2" fillId="33" borderId="12" xfId="0" applyFont="1" applyFill="1" applyBorder="1" applyAlignment="1" quotePrefix="1">
      <alignment horizontal="center" vertical="center"/>
    </xf>
    <xf numFmtId="0" fontId="2" fillId="33" borderId="28" xfId="0" applyFont="1" applyFill="1" applyBorder="1" applyAlignment="1" quotePrefix="1">
      <alignment horizontal="center" vertical="center"/>
    </xf>
    <xf numFmtId="0" fontId="2" fillId="33" borderId="76" xfId="0" applyFont="1" applyFill="1" applyBorder="1" applyAlignment="1" quotePrefix="1">
      <alignment horizontal="center" vertical="center"/>
    </xf>
    <xf numFmtId="0" fontId="2" fillId="35" borderId="14" xfId="0" applyFont="1" applyFill="1" applyBorder="1" applyAlignment="1">
      <alignment horizontal="center" vertical="center"/>
    </xf>
    <xf numFmtId="0" fontId="2" fillId="33" borderId="14" xfId="0" applyFont="1" applyFill="1" applyBorder="1" applyAlignment="1" quotePrefix="1">
      <alignment horizontal="center" vertical="center"/>
    </xf>
    <xf numFmtId="0" fontId="4" fillId="0" borderId="75" xfId="0" applyFont="1" applyBorder="1" applyAlignment="1">
      <alignment horizontal="left" vertical="center" wrapText="1"/>
    </xf>
    <xf numFmtId="0" fontId="4" fillId="0" borderId="15" xfId="0" applyFont="1" applyBorder="1" applyAlignment="1">
      <alignment horizontal="left" vertical="center" wrapText="1"/>
    </xf>
    <xf numFmtId="0" fontId="4" fillId="0" borderId="53"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23" xfId="0" applyFont="1" applyBorder="1" applyAlignment="1">
      <alignment horizontal="left" vertical="center" wrapText="1"/>
    </xf>
    <xf numFmtId="0" fontId="9" fillId="0" borderId="37" xfId="0" applyFont="1" applyBorder="1" applyAlignment="1">
      <alignment horizontal="center" vertical="center"/>
    </xf>
    <xf numFmtId="0" fontId="9" fillId="0" borderId="13" xfId="0" applyFont="1" applyBorder="1" applyAlignment="1">
      <alignment horizontal="center" vertical="center"/>
    </xf>
    <xf numFmtId="0" fontId="12" fillId="0" borderId="75" xfId="0" applyFont="1" applyBorder="1" applyAlignment="1">
      <alignment horizontal="center" vertical="center"/>
    </xf>
    <xf numFmtId="0" fontId="12" fillId="0" borderId="15" xfId="0" applyFont="1" applyBorder="1" applyAlignment="1">
      <alignment horizontal="center" vertical="center"/>
    </xf>
    <xf numFmtId="0" fontId="12" fillId="0" borderId="53"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23" xfId="0" applyFont="1" applyBorder="1" applyAlignment="1">
      <alignment horizontal="center" vertical="center"/>
    </xf>
    <xf numFmtId="0" fontId="12" fillId="0" borderId="12" xfId="0" applyFont="1" applyFill="1" applyBorder="1" applyAlignment="1" quotePrefix="1">
      <alignment horizontal="center" vertical="center"/>
    </xf>
    <xf numFmtId="0" fontId="12" fillId="0" borderId="28" xfId="0" applyFont="1" applyFill="1" applyBorder="1" applyAlignment="1" quotePrefix="1">
      <alignment horizontal="center" vertical="center"/>
    </xf>
    <xf numFmtId="0" fontId="12" fillId="0" borderId="76" xfId="0" applyFont="1" applyFill="1" applyBorder="1" applyAlignment="1" quotePrefix="1">
      <alignment horizontal="center" vertical="center"/>
    </xf>
    <xf numFmtId="0" fontId="4" fillId="35" borderId="14" xfId="0" applyFont="1" applyFill="1" applyBorder="1" applyAlignment="1">
      <alignment horizontal="center" vertical="center" wrapText="1"/>
    </xf>
    <xf numFmtId="0" fontId="0" fillId="0" borderId="14" xfId="0" applyBorder="1" applyAlignment="1">
      <alignment horizontal="center" vertical="center"/>
    </xf>
    <xf numFmtId="0" fontId="2" fillId="0" borderId="75" xfId="0" applyFont="1" applyBorder="1" applyAlignment="1">
      <alignment horizontal="center" vertical="center"/>
    </xf>
    <xf numFmtId="0" fontId="2"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0" fontId="0" fillId="0" borderId="12" xfId="0" applyBorder="1" applyAlignment="1">
      <alignment horizontal="center"/>
    </xf>
    <xf numFmtId="0" fontId="0" fillId="0" borderId="28" xfId="0" applyBorder="1" applyAlignment="1">
      <alignment horizontal="center"/>
    </xf>
    <xf numFmtId="0" fontId="0" fillId="0" borderId="76" xfId="0" applyBorder="1" applyAlignment="1">
      <alignment horizontal="center"/>
    </xf>
    <xf numFmtId="0" fontId="2" fillId="0" borderId="0" xfId="0" applyFont="1" applyAlignment="1">
      <alignment horizontal="center"/>
    </xf>
    <xf numFmtId="9" fontId="12" fillId="0" borderId="15" xfId="0" applyNumberFormat="1" applyFont="1" applyBorder="1" applyAlignment="1">
      <alignment horizontal="center"/>
    </xf>
    <xf numFmtId="0" fontId="12" fillId="0" borderId="15" xfId="0" applyFont="1" applyBorder="1" applyAlignment="1">
      <alignment horizontal="center"/>
    </xf>
    <xf numFmtId="0" fontId="2" fillId="0" borderId="75" xfId="0" applyFont="1" applyBorder="1" applyAlignment="1">
      <alignment horizontal="left"/>
    </xf>
    <xf numFmtId="0" fontId="2" fillId="0" borderId="15" xfId="0" applyFont="1" applyBorder="1" applyAlignment="1">
      <alignment horizontal="left"/>
    </xf>
    <xf numFmtId="0" fontId="2" fillId="0" borderId="53" xfId="0" applyFont="1" applyBorder="1" applyAlignment="1">
      <alignment horizontal="left"/>
    </xf>
    <xf numFmtId="9" fontId="12" fillId="0" borderId="10" xfId="0" applyNumberFormat="1" applyFont="1" applyBorder="1" applyAlignment="1" quotePrefix="1">
      <alignment horizontal="center"/>
    </xf>
    <xf numFmtId="0" fontId="12" fillId="0" borderId="11" xfId="0" applyFont="1" applyBorder="1" applyAlignment="1">
      <alignment horizontal="center"/>
    </xf>
    <xf numFmtId="0" fontId="12" fillId="0" borderId="23" xfId="0" applyFont="1" applyBorder="1" applyAlignment="1">
      <alignment horizontal="center"/>
    </xf>
    <xf numFmtId="2" fontId="12" fillId="33" borderId="12" xfId="0" applyNumberFormat="1" applyFont="1" applyFill="1" applyBorder="1" applyAlignment="1">
      <alignment horizontal="center"/>
    </xf>
    <xf numFmtId="2" fontId="12" fillId="33" borderId="28" xfId="0" applyNumberFormat="1" applyFont="1" applyFill="1" applyBorder="1" applyAlignment="1">
      <alignment horizontal="center"/>
    </xf>
    <xf numFmtId="2" fontId="12" fillId="33" borderId="76" xfId="0" applyNumberFormat="1" applyFont="1" applyFill="1" applyBorder="1" applyAlignment="1">
      <alignment horizontal="center"/>
    </xf>
    <xf numFmtId="1" fontId="12" fillId="33" borderId="12" xfId="0" applyNumberFormat="1" applyFont="1" applyFill="1" applyBorder="1" applyAlignment="1">
      <alignment horizontal="center"/>
    </xf>
    <xf numFmtId="1" fontId="12" fillId="33" borderId="28" xfId="0" applyNumberFormat="1" applyFont="1" applyFill="1" applyBorder="1" applyAlignment="1">
      <alignment horizontal="center"/>
    </xf>
    <xf numFmtId="1" fontId="12" fillId="33" borderId="76" xfId="0" applyNumberFormat="1" applyFont="1" applyFill="1" applyBorder="1" applyAlignment="1">
      <alignment horizontal="center"/>
    </xf>
    <xf numFmtId="0" fontId="3" fillId="35" borderId="12" xfId="0" applyFont="1" applyFill="1" applyBorder="1" applyAlignment="1">
      <alignment horizontal="center"/>
    </xf>
    <xf numFmtId="0" fontId="3" fillId="35" borderId="28" xfId="0" applyFont="1" applyFill="1" applyBorder="1" applyAlignment="1">
      <alignment horizontal="center"/>
    </xf>
    <xf numFmtId="0" fontId="3" fillId="35" borderId="76" xfId="0" applyFont="1" applyFill="1" applyBorder="1" applyAlignment="1">
      <alignment horizontal="center"/>
    </xf>
    <xf numFmtId="191" fontId="12" fillId="0" borderId="11" xfId="44" applyNumberFormat="1" applyFont="1" applyBorder="1" applyAlignment="1">
      <alignment horizontal="right" vertical="center"/>
    </xf>
    <xf numFmtId="186" fontId="2" fillId="0" borderId="14" xfId="47" applyNumberFormat="1" applyFont="1" applyBorder="1" applyAlignment="1">
      <alignment/>
    </xf>
    <xf numFmtId="2" fontId="17" fillId="33" borderId="12" xfId="0" applyNumberFormat="1" applyFont="1" applyFill="1" applyBorder="1" applyAlignment="1">
      <alignment horizontal="center"/>
    </xf>
    <xf numFmtId="2" fontId="17" fillId="33" borderId="28" xfId="0" applyNumberFormat="1" applyFont="1" applyFill="1" applyBorder="1" applyAlignment="1">
      <alignment horizontal="center"/>
    </xf>
    <xf numFmtId="2" fontId="17" fillId="33" borderId="76" xfId="0" applyNumberFormat="1" applyFont="1" applyFill="1" applyBorder="1" applyAlignment="1">
      <alignment horizontal="center"/>
    </xf>
    <xf numFmtId="0" fontId="2" fillId="0" borderId="79" xfId="0" applyFont="1" applyBorder="1" applyAlignment="1">
      <alignment horizontal="center"/>
    </xf>
    <xf numFmtId="207" fontId="12" fillId="0" borderId="11" xfId="44" applyNumberFormat="1" applyFont="1" applyBorder="1" applyAlignment="1">
      <alignment horizontal="right" vertical="center"/>
    </xf>
    <xf numFmtId="0" fontId="4" fillId="35" borderId="37" xfId="0" applyFont="1" applyFill="1" applyBorder="1" applyAlignment="1">
      <alignment horizontal="center" vertical="center"/>
    </xf>
    <xf numFmtId="0" fontId="4" fillId="35" borderId="13" xfId="0" applyFont="1" applyFill="1" applyBorder="1" applyAlignment="1">
      <alignment horizontal="center" vertical="center"/>
    </xf>
    <xf numFmtId="186" fontId="2" fillId="0" borderId="14" xfId="47" applyNumberFormat="1" applyFont="1" applyBorder="1" applyAlignment="1" quotePrefix="1">
      <alignment/>
    </xf>
    <xf numFmtId="186" fontId="3" fillId="0" borderId="28" xfId="47" applyNumberFormat="1" applyFont="1" applyBorder="1" applyAlignment="1">
      <alignment horizontal="center"/>
    </xf>
    <xf numFmtId="186" fontId="3" fillId="0" borderId="76" xfId="47" applyNumberFormat="1" applyFont="1" applyBorder="1" applyAlignment="1">
      <alignment horizontal="center"/>
    </xf>
    <xf numFmtId="207" fontId="12" fillId="0" borderId="11" xfId="44" applyNumberFormat="1" applyFont="1" applyBorder="1" applyAlignment="1" quotePrefix="1">
      <alignment horizontal="right" vertical="center"/>
    </xf>
    <xf numFmtId="0" fontId="0" fillId="0" borderId="35" xfId="0" applyBorder="1" applyAlignment="1">
      <alignment horizontal="center"/>
    </xf>
    <xf numFmtId="191" fontId="2" fillId="33" borderId="12" xfId="44" applyNumberFormat="1" applyFont="1" applyFill="1" applyBorder="1" applyAlignment="1">
      <alignment/>
    </xf>
    <xf numFmtId="191" fontId="2" fillId="33" borderId="28" xfId="44" applyNumberFormat="1" applyFont="1" applyFill="1" applyBorder="1" applyAlignment="1">
      <alignment/>
    </xf>
    <xf numFmtId="191" fontId="2" fillId="33" borderId="76" xfId="44" applyNumberFormat="1" applyFont="1" applyFill="1" applyBorder="1" applyAlignment="1">
      <alignment/>
    </xf>
    <xf numFmtId="0" fontId="3" fillId="35" borderId="14" xfId="0" applyFont="1" applyFill="1" applyBorder="1" applyAlignment="1">
      <alignment horizontal="center"/>
    </xf>
    <xf numFmtId="0" fontId="17" fillId="0" borderId="102" xfId="0" applyFont="1" applyBorder="1" applyAlignment="1">
      <alignment horizontal="center" vertical="center"/>
    </xf>
    <xf numFmtId="0" fontId="17" fillId="0" borderId="103" xfId="0" applyFont="1" applyBorder="1" applyAlignment="1">
      <alignment horizontal="center" vertical="center"/>
    </xf>
    <xf numFmtId="0" fontId="17" fillId="0" borderId="102" xfId="0" applyFont="1" applyBorder="1" applyAlignment="1">
      <alignment horizontal="center" vertical="center" wrapText="1"/>
    </xf>
    <xf numFmtId="0" fontId="17" fillId="0" borderId="104" xfId="0" applyFont="1" applyBorder="1" applyAlignment="1">
      <alignment horizontal="center" vertical="center"/>
    </xf>
    <xf numFmtId="0" fontId="17" fillId="0" borderId="104" xfId="0" applyFont="1" applyBorder="1" applyAlignment="1">
      <alignment horizontal="center" vertical="center" wrapText="1"/>
    </xf>
    <xf numFmtId="0" fontId="1" fillId="0" borderId="0" xfId="0" applyFont="1" applyAlignment="1">
      <alignment horizontal="justify" vertical="top" wrapText="1"/>
    </xf>
    <xf numFmtId="0" fontId="8" fillId="0" borderId="0" xfId="0" applyFont="1" applyAlignment="1">
      <alignment horizontal="center"/>
    </xf>
    <xf numFmtId="0" fontId="0" fillId="0" borderId="0" xfId="0" applyFont="1" applyAlignment="1">
      <alignment horizontal="center"/>
    </xf>
    <xf numFmtId="0" fontId="12" fillId="0" borderId="0" xfId="0" applyFont="1" applyAlignment="1">
      <alignment horizontal="justify" vertical="top"/>
    </xf>
    <xf numFmtId="0" fontId="3" fillId="0" borderId="104" xfId="0" applyFont="1" applyBorder="1" applyAlignment="1">
      <alignment horizontal="center" vertical="center" wrapText="1"/>
    </xf>
    <xf numFmtId="0" fontId="3" fillId="0" borderId="104" xfId="0" applyFont="1" applyBorder="1" applyAlignment="1">
      <alignment horizontal="center" vertical="center"/>
    </xf>
    <xf numFmtId="0" fontId="3" fillId="0" borderId="103" xfId="0" applyFont="1" applyBorder="1" applyAlignment="1">
      <alignment horizontal="center" vertical="center"/>
    </xf>
    <xf numFmtId="0" fontId="19" fillId="0" borderId="104" xfId="0" applyFont="1" applyBorder="1" applyAlignment="1">
      <alignment horizontal="center" vertical="center"/>
    </xf>
    <xf numFmtId="0" fontId="19" fillId="0" borderId="103" xfId="0" applyFont="1" applyBorder="1" applyAlignment="1">
      <alignment horizontal="center" vertical="center"/>
    </xf>
    <xf numFmtId="0" fontId="1" fillId="0" borderId="104" xfId="0" applyFont="1" applyBorder="1" applyAlignment="1">
      <alignment horizontal="center" vertical="center" wrapText="1"/>
    </xf>
    <xf numFmtId="0" fontId="1" fillId="0" borderId="104" xfId="0" applyFont="1" applyBorder="1" applyAlignment="1">
      <alignment horizontal="center" vertical="center"/>
    </xf>
    <xf numFmtId="0" fontId="1" fillId="0" borderId="103" xfId="0" applyFont="1" applyBorder="1" applyAlignment="1">
      <alignment horizontal="center" vertical="center"/>
    </xf>
    <xf numFmtId="0" fontId="2" fillId="0" borderId="14" xfId="0" applyFont="1" applyBorder="1" applyAlignment="1">
      <alignment horizontal="center" vertical="center" textRotation="90"/>
    </xf>
    <xf numFmtId="0" fontId="12" fillId="0" borderId="105" xfId="0" applyFont="1" applyBorder="1" applyAlignment="1">
      <alignment horizontal="center" vertical="center"/>
    </xf>
    <xf numFmtId="0" fontId="0" fillId="0" borderId="106" xfId="0" applyBorder="1" applyAlignment="1">
      <alignment horizontal="left" vertical="center"/>
    </xf>
    <xf numFmtId="0" fontId="0" fillId="0" borderId="107" xfId="0" applyBorder="1" applyAlignment="1">
      <alignment horizontal="left" vertical="center"/>
    </xf>
    <xf numFmtId="0" fontId="0" fillId="0" borderId="108" xfId="0" applyBorder="1" applyAlignment="1">
      <alignment horizontal="left" vertical="center"/>
    </xf>
    <xf numFmtId="0" fontId="0" fillId="0" borderId="109" xfId="0" applyBorder="1" applyAlignment="1">
      <alignment horizontal="left" vertical="center"/>
    </xf>
    <xf numFmtId="0" fontId="0" fillId="0" borderId="110" xfId="0" applyBorder="1" applyAlignment="1">
      <alignment horizontal="left" vertical="center"/>
    </xf>
    <xf numFmtId="0" fontId="12" fillId="0" borderId="111" xfId="0" applyFont="1" applyBorder="1" applyAlignment="1">
      <alignment horizontal="center" vertical="center"/>
    </xf>
    <xf numFmtId="0" fontId="0" fillId="0" borderId="112" xfId="0" applyBorder="1" applyAlignment="1">
      <alignment horizontal="left" vertical="center"/>
    </xf>
    <xf numFmtId="0" fontId="0" fillId="0" borderId="113" xfId="0" applyBorder="1" applyAlignment="1">
      <alignment horizontal="left" vertical="center"/>
    </xf>
    <xf numFmtId="0" fontId="0" fillId="0" borderId="114" xfId="0" applyBorder="1" applyAlignment="1">
      <alignment horizontal="left" vertical="center"/>
    </xf>
    <xf numFmtId="0" fontId="0" fillId="0" borderId="115" xfId="0" applyBorder="1" applyAlignment="1">
      <alignment horizontal="left" vertical="center"/>
    </xf>
    <xf numFmtId="0" fontId="0" fillId="0" borderId="116" xfId="0" applyBorder="1" applyAlignment="1">
      <alignment horizontal="left" vertical="center"/>
    </xf>
    <xf numFmtId="0" fontId="0" fillId="0" borderId="0" xfId="0" applyAlignment="1">
      <alignment horizontal="left" vertical="top" wrapText="1"/>
    </xf>
    <xf numFmtId="0" fontId="2" fillId="0" borderId="37" xfId="0" applyFont="1" applyBorder="1" applyAlignment="1">
      <alignment horizontal="center" vertical="center" textRotation="90"/>
    </xf>
    <xf numFmtId="0" fontId="2" fillId="0" borderId="46" xfId="0" applyFont="1" applyBorder="1" applyAlignment="1">
      <alignment horizontal="center" vertical="center" textRotation="90"/>
    </xf>
    <xf numFmtId="0" fontId="2" fillId="0" borderId="13" xfId="0" applyFont="1" applyBorder="1" applyAlignment="1">
      <alignment horizontal="center" vertical="center" textRotation="90"/>
    </xf>
    <xf numFmtId="0" fontId="12" fillId="0" borderId="117" xfId="0" applyFont="1" applyBorder="1" applyAlignment="1">
      <alignment horizontal="center" vertical="center"/>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xf>
    <xf numFmtId="0" fontId="0" fillId="0" borderId="121" xfId="0" applyBorder="1" applyAlignment="1">
      <alignment horizontal="left" vertical="center"/>
    </xf>
    <xf numFmtId="0" fontId="0" fillId="0" borderId="122" xfId="0" applyBorder="1" applyAlignment="1">
      <alignment horizontal="left" vertical="center"/>
    </xf>
    <xf numFmtId="0" fontId="8" fillId="0" borderId="11" xfId="0" applyFont="1" applyFill="1" applyBorder="1" applyAlignment="1">
      <alignment horizontal="center"/>
    </xf>
    <xf numFmtId="191" fontId="8" fillId="0" borderId="11" xfId="44" applyNumberFormat="1" applyFont="1" applyFill="1" applyBorder="1" applyAlignment="1">
      <alignment horizontal="center"/>
    </xf>
    <xf numFmtId="191" fontId="8" fillId="0" borderId="23" xfId="44" applyNumberFormat="1" applyFont="1" applyFill="1" applyBorder="1" applyAlignment="1">
      <alignment horizontal="center"/>
    </xf>
    <xf numFmtId="9" fontId="1" fillId="33" borderId="14" xfId="0" applyNumberFormat="1" applyFont="1" applyFill="1" applyBorder="1" applyAlignment="1">
      <alignment horizontal="center" vertical="center"/>
    </xf>
    <xf numFmtId="0" fontId="1" fillId="33" borderId="14" xfId="0" applyFont="1" applyFill="1" applyBorder="1" applyAlignment="1">
      <alignment horizontal="center" vertical="center"/>
    </xf>
    <xf numFmtId="3" fontId="1" fillId="0" borderId="75" xfId="0" applyNumberFormat="1" applyFont="1" applyFill="1" applyBorder="1" applyAlignment="1">
      <alignment horizontal="center" vertical="center"/>
    </xf>
    <xf numFmtId="3" fontId="1" fillId="0" borderId="15" xfId="0" applyNumberFormat="1" applyFont="1" applyFill="1" applyBorder="1" applyAlignment="1">
      <alignment horizontal="center" vertical="center"/>
    </xf>
    <xf numFmtId="3" fontId="1" fillId="0" borderId="53" xfId="0" applyNumberFormat="1" applyFont="1" applyFill="1" applyBorder="1" applyAlignment="1">
      <alignment horizontal="center" vertical="center"/>
    </xf>
    <xf numFmtId="3" fontId="1" fillId="0" borderId="10" xfId="0" applyNumberFormat="1" applyFont="1" applyFill="1" applyBorder="1" applyAlignment="1">
      <alignment horizontal="center" vertical="center"/>
    </xf>
    <xf numFmtId="3" fontId="1" fillId="0" borderId="11" xfId="0" applyNumberFormat="1" applyFont="1" applyFill="1" applyBorder="1" applyAlignment="1">
      <alignment horizontal="center" vertical="center"/>
    </xf>
    <xf numFmtId="3" fontId="1" fillId="0" borderId="23" xfId="0" applyNumberFormat="1" applyFont="1" applyFill="1" applyBorder="1" applyAlignment="1">
      <alignment horizontal="center" vertical="center"/>
    </xf>
    <xf numFmtId="0" fontId="8" fillId="0" borderId="11" xfId="0" applyFont="1" applyFill="1" applyBorder="1" applyAlignment="1">
      <alignment horizontal="right"/>
    </xf>
    <xf numFmtId="184" fontId="1" fillId="0" borderId="11" xfId="0" applyNumberFormat="1" applyFont="1" applyFill="1" applyBorder="1" applyAlignment="1">
      <alignment horizontal="right"/>
    </xf>
    <xf numFmtId="184" fontId="1" fillId="0" borderId="23" xfId="0" applyNumberFormat="1" applyFont="1" applyFill="1" applyBorder="1" applyAlignment="1">
      <alignment horizontal="right"/>
    </xf>
    <xf numFmtId="2" fontId="1" fillId="0" borderId="14" xfId="0" applyNumberFormat="1" applyFont="1" applyFill="1" applyBorder="1" applyAlignment="1">
      <alignment horizontal="center" vertical="center"/>
    </xf>
    <xf numFmtId="0" fontId="13" fillId="33" borderId="14" xfId="0" applyFont="1" applyFill="1" applyBorder="1" applyAlignment="1">
      <alignment horizontal="center" vertical="center" wrapText="1"/>
    </xf>
    <xf numFmtId="0" fontId="13" fillId="33" borderId="14" xfId="0" applyFont="1" applyFill="1" applyBorder="1" applyAlignment="1">
      <alignment horizontal="center" vertical="center"/>
    </xf>
    <xf numFmtId="4" fontId="8" fillId="0" borderId="11" xfId="44" applyNumberFormat="1" applyFont="1" applyFill="1" applyBorder="1" applyAlignment="1">
      <alignment horizontal="center" vertical="center"/>
    </xf>
    <xf numFmtId="4" fontId="8" fillId="0" borderId="23" xfId="44" applyNumberFormat="1" applyFont="1" applyFill="1" applyBorder="1" applyAlignment="1">
      <alignment horizontal="center" vertical="center"/>
    </xf>
    <xf numFmtId="184" fontId="0" fillId="0" borderId="14" xfId="0" applyNumberFormat="1" applyFill="1" applyBorder="1" applyAlignment="1">
      <alignment/>
    </xf>
    <xf numFmtId="186" fontId="12" fillId="0" borderId="123" xfId="0" applyNumberFormat="1" applyFont="1" applyFill="1" applyBorder="1" applyAlignment="1" quotePrefix="1">
      <alignment horizontal="center" vertical="center"/>
    </xf>
    <xf numFmtId="186" fontId="12" fillId="0" borderId="123" xfId="0" applyNumberFormat="1" applyFont="1" applyFill="1" applyBorder="1" applyAlignment="1">
      <alignment horizontal="center" vertical="center"/>
    </xf>
    <xf numFmtId="186" fontId="12" fillId="0" borderId="124" xfId="0" applyNumberFormat="1" applyFont="1" applyFill="1" applyBorder="1" applyAlignment="1">
      <alignment horizontal="center" vertical="center"/>
    </xf>
    <xf numFmtId="0" fontId="12" fillId="0" borderId="125" xfId="0" applyFont="1" applyFill="1" applyBorder="1" applyAlignment="1">
      <alignment horizontal="center" vertical="center"/>
    </xf>
    <xf numFmtId="0" fontId="12" fillId="0" borderId="126" xfId="0" applyFont="1" applyFill="1" applyBorder="1" applyAlignment="1">
      <alignment horizontal="center" vertical="center"/>
    </xf>
    <xf numFmtId="0" fontId="12" fillId="0" borderId="127" xfId="0" applyFont="1" applyFill="1" applyBorder="1" applyAlignment="1">
      <alignment horizontal="center" vertical="center"/>
    </xf>
    <xf numFmtId="186" fontId="12" fillId="0" borderId="125" xfId="0" applyNumberFormat="1" applyFont="1" applyFill="1" applyBorder="1" applyAlignment="1" quotePrefix="1">
      <alignment horizontal="center" vertical="center"/>
    </xf>
    <xf numFmtId="186" fontId="12" fillId="0" borderId="126" xfId="0" applyNumberFormat="1" applyFont="1" applyFill="1" applyBorder="1" applyAlignment="1">
      <alignment horizontal="center" vertical="center"/>
    </xf>
    <xf numFmtId="0" fontId="12" fillId="0" borderId="128" xfId="0" applyFont="1" applyFill="1" applyBorder="1" applyAlignment="1">
      <alignment horizontal="center" vertical="center"/>
    </xf>
    <xf numFmtId="0" fontId="12" fillId="0" borderId="123" xfId="0" applyFont="1" applyFill="1" applyBorder="1" applyAlignment="1">
      <alignment horizontal="center" vertical="center"/>
    </xf>
    <xf numFmtId="0" fontId="12" fillId="0" borderId="129" xfId="0" applyFont="1" applyFill="1" applyBorder="1" applyAlignment="1">
      <alignment horizontal="center" vertical="center"/>
    </xf>
    <xf numFmtId="186" fontId="12" fillId="0" borderId="128" xfId="0" applyNumberFormat="1" applyFont="1" applyFill="1" applyBorder="1" applyAlignment="1" quotePrefix="1">
      <alignment horizontal="center" vertical="center"/>
    </xf>
    <xf numFmtId="186" fontId="12" fillId="0" borderId="126" xfId="0" applyNumberFormat="1" applyFont="1" applyFill="1" applyBorder="1" applyAlignment="1" quotePrefix="1">
      <alignment horizontal="center" vertical="center"/>
    </xf>
    <xf numFmtId="186" fontId="12" fillId="0" borderId="130" xfId="0" applyNumberFormat="1" applyFont="1" applyFill="1" applyBorder="1" applyAlignment="1">
      <alignment horizontal="center" vertical="center"/>
    </xf>
    <xf numFmtId="0" fontId="1" fillId="35" borderId="61" xfId="0" applyFont="1" applyFill="1" applyBorder="1" applyAlignment="1">
      <alignment horizontal="center" vertical="center"/>
    </xf>
    <xf numFmtId="0" fontId="12" fillId="0" borderId="29" xfId="0" applyFont="1" applyFill="1" applyBorder="1" applyAlignment="1" quotePrefix="1">
      <alignment horizontal="left" vertical="center"/>
    </xf>
    <xf numFmtId="0" fontId="12" fillId="0" borderId="13"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22" xfId="0" applyFont="1" applyFill="1" applyBorder="1" applyAlignment="1" quotePrefix="1">
      <alignment horizontal="left" vertical="center"/>
    </xf>
    <xf numFmtId="0" fontId="12" fillId="0" borderId="14" xfId="0" applyFont="1" applyFill="1" applyBorder="1" applyAlignment="1">
      <alignment horizontal="left" vertical="center"/>
    </xf>
    <xf numFmtId="0" fontId="12" fillId="0" borderId="12" xfId="0" applyFont="1" applyFill="1" applyBorder="1" applyAlignment="1">
      <alignment horizontal="left" vertical="center"/>
    </xf>
    <xf numFmtId="0" fontId="12" fillId="0" borderId="90"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1" xfId="0" applyFont="1" applyFill="1" applyBorder="1" applyAlignment="1">
      <alignment horizontal="center" vertical="center"/>
    </xf>
    <xf numFmtId="0" fontId="8" fillId="35" borderId="131" xfId="0" applyFont="1" applyFill="1" applyBorder="1" applyAlignment="1">
      <alignment horizontal="center" vertical="center"/>
    </xf>
    <xf numFmtId="0" fontId="0" fillId="35" borderId="132" xfId="0" applyFill="1" applyBorder="1" applyAlignment="1">
      <alignment horizontal="center" vertical="center"/>
    </xf>
    <xf numFmtId="0" fontId="0" fillId="35" borderId="133" xfId="0" applyFill="1" applyBorder="1" applyAlignment="1">
      <alignment horizontal="center" vertical="center"/>
    </xf>
    <xf numFmtId="0" fontId="0" fillId="35" borderId="128" xfId="0" applyFill="1" applyBorder="1" applyAlignment="1">
      <alignment horizontal="center" vertical="center"/>
    </xf>
    <xf numFmtId="0" fontId="0" fillId="35" borderId="123" xfId="0" applyFill="1" applyBorder="1" applyAlignment="1">
      <alignment horizontal="center" vertical="center"/>
    </xf>
    <xf numFmtId="0" fontId="0" fillId="35" borderId="129" xfId="0" applyFill="1" applyBorder="1" applyAlignment="1">
      <alignment horizontal="center" vertical="center"/>
    </xf>
    <xf numFmtId="0" fontId="12" fillId="0" borderId="40" xfId="0" applyFont="1" applyFill="1" applyBorder="1" applyAlignment="1" quotePrefix="1">
      <alignment horizontal="left" vertical="center"/>
    </xf>
    <xf numFmtId="0" fontId="12" fillId="0" borderId="38" xfId="0" applyFont="1" applyFill="1" applyBorder="1" applyAlignment="1">
      <alignment horizontal="left" vertical="center"/>
    </xf>
    <xf numFmtId="0" fontId="12" fillId="0" borderId="39" xfId="0" applyFont="1" applyFill="1" applyBorder="1" applyAlignment="1">
      <alignment horizontal="left" vertical="center"/>
    </xf>
    <xf numFmtId="186" fontId="12" fillId="0" borderId="134" xfId="0" applyNumberFormat="1" applyFont="1" applyFill="1" applyBorder="1" applyAlignment="1" quotePrefix="1">
      <alignment horizontal="center" vertical="center"/>
    </xf>
    <xf numFmtId="186" fontId="12" fillId="0" borderId="134" xfId="0" applyNumberFormat="1" applyFont="1" applyFill="1" applyBorder="1" applyAlignment="1">
      <alignment horizontal="center" vertical="center"/>
    </xf>
    <xf numFmtId="186" fontId="12" fillId="0" borderId="135" xfId="0" applyNumberFormat="1" applyFont="1" applyFill="1" applyBorder="1" applyAlignment="1">
      <alignment horizontal="center" vertical="center"/>
    </xf>
    <xf numFmtId="0" fontId="12" fillId="0" borderId="40" xfId="0" applyFont="1" applyFill="1" applyBorder="1" applyAlignment="1">
      <alignment horizontal="center" vertical="center"/>
    </xf>
    <xf numFmtId="0" fontId="12" fillId="0" borderId="91" xfId="0" applyFont="1" applyFill="1" applyBorder="1" applyAlignment="1">
      <alignment horizontal="center" vertical="center"/>
    </xf>
    <xf numFmtId="0" fontId="8" fillId="35" borderId="136" xfId="0" applyFont="1" applyFill="1" applyBorder="1" applyAlignment="1">
      <alignment horizontal="center" vertical="center"/>
    </xf>
    <xf numFmtId="0" fontId="8" fillId="35" borderId="137" xfId="0" applyFont="1" applyFill="1" applyBorder="1" applyAlignment="1">
      <alignment horizontal="center" vertical="center"/>
    </xf>
    <xf numFmtId="0" fontId="8" fillId="35" borderId="138" xfId="0" applyFont="1" applyFill="1" applyBorder="1" applyAlignment="1">
      <alignment horizontal="center" vertical="center"/>
    </xf>
    <xf numFmtId="0" fontId="1" fillId="35" borderId="139" xfId="0" applyFont="1" applyFill="1" applyBorder="1" applyAlignment="1">
      <alignment horizontal="center" vertical="center"/>
    </xf>
    <xf numFmtId="0" fontId="1" fillId="35" borderId="140" xfId="0" applyFont="1" applyFill="1" applyBorder="1" applyAlignment="1">
      <alignment horizontal="center" vertical="center"/>
    </xf>
    <xf numFmtId="0" fontId="1" fillId="35" borderId="141" xfId="0" applyFont="1" applyFill="1" applyBorder="1" applyAlignment="1">
      <alignment horizontal="center" vertical="center"/>
    </xf>
    <xf numFmtId="0" fontId="18" fillId="0" borderId="0" xfId="0" applyFont="1" applyFill="1" applyAlignment="1">
      <alignment horizontal="justify" vertical="top" wrapText="1"/>
    </xf>
    <xf numFmtId="0" fontId="12" fillId="0" borderId="125" xfId="0" applyFont="1" applyFill="1" applyBorder="1" applyAlignment="1">
      <alignment horizontal="center" vertical="center" wrapText="1"/>
    </xf>
    <xf numFmtId="0" fontId="2" fillId="0" borderId="126" xfId="0" applyFont="1" applyFill="1" applyBorder="1" applyAlignment="1">
      <alignment horizontal="center" vertical="center" wrapText="1"/>
    </xf>
    <xf numFmtId="0" fontId="2" fillId="0" borderId="127" xfId="0" applyFont="1" applyFill="1" applyBorder="1" applyAlignment="1">
      <alignment horizontal="center" vertical="center" wrapText="1"/>
    </xf>
    <xf numFmtId="0" fontId="2" fillId="0" borderId="125" xfId="0" applyFont="1" applyFill="1" applyBorder="1" applyAlignment="1">
      <alignment horizontal="center" vertical="center" wrapText="1"/>
    </xf>
    <xf numFmtId="0" fontId="19" fillId="0" borderId="0" xfId="0" applyFont="1" applyFill="1" applyAlignment="1">
      <alignment horizontal="center" vertical="center" wrapText="1"/>
    </xf>
    <xf numFmtId="0" fontId="20" fillId="0" borderId="0" xfId="0" applyFont="1" applyFill="1" applyAlignment="1">
      <alignment horizontal="center"/>
    </xf>
    <xf numFmtId="186" fontId="12" fillId="0" borderId="125" xfId="0" applyNumberFormat="1" applyFont="1" applyFill="1" applyBorder="1" applyAlignment="1">
      <alignment horizontal="center" vertical="center"/>
    </xf>
    <xf numFmtId="0" fontId="12" fillId="0" borderId="142" xfId="0" applyFont="1" applyFill="1" applyBorder="1" applyAlignment="1">
      <alignment horizontal="center" vertical="center"/>
    </xf>
    <xf numFmtId="0" fontId="12" fillId="0" borderId="134" xfId="0" applyFont="1" applyFill="1" applyBorder="1" applyAlignment="1">
      <alignment horizontal="center" vertical="center"/>
    </xf>
    <xf numFmtId="0" fontId="12" fillId="0" borderId="143" xfId="0" applyFont="1" applyFill="1" applyBorder="1" applyAlignment="1">
      <alignment horizontal="center" vertical="center"/>
    </xf>
    <xf numFmtId="186" fontId="12" fillId="0" borderId="142" xfId="0" applyNumberFormat="1" applyFont="1" applyFill="1" applyBorder="1" applyAlignment="1" quotePrefix="1">
      <alignment horizontal="center" vertical="center"/>
    </xf>
    <xf numFmtId="49" fontId="0" fillId="0" borderId="0" xfId="0" applyNumberFormat="1" applyAlignment="1">
      <alignment vertical="center" wrapText="1"/>
    </xf>
    <xf numFmtId="0" fontId="24" fillId="0" borderId="0" xfId="0" applyFont="1" applyAlignment="1">
      <alignment/>
    </xf>
    <xf numFmtId="0" fontId="0" fillId="0" borderId="0" xfId="0" applyAlignment="1">
      <alignment/>
    </xf>
    <xf numFmtId="0" fontId="22" fillId="39" borderId="14" xfId="0" applyNumberFormat="1" applyFont="1" applyFill="1" applyBorder="1" applyAlignment="1">
      <alignment vertical="center" wrapText="1"/>
    </xf>
    <xf numFmtId="0" fontId="0" fillId="39" borderId="85" xfId="0" applyNumberFormat="1" applyFill="1" applyBorder="1" applyAlignment="1">
      <alignment vertical="center" wrapText="1"/>
    </xf>
    <xf numFmtId="0" fontId="0" fillId="39" borderId="34" xfId="0" applyNumberFormat="1" applyFill="1" applyBorder="1" applyAlignment="1">
      <alignment vertical="center" wrapText="1"/>
    </xf>
    <xf numFmtId="0" fontId="0" fillId="39" borderId="59" xfId="0" applyNumberFormat="1" applyFill="1" applyBorder="1" applyAlignment="1">
      <alignment vertical="center" wrapText="1"/>
    </xf>
    <xf numFmtId="0" fontId="0" fillId="0" borderId="37" xfId="0" applyNumberFormat="1" applyBorder="1" applyAlignment="1">
      <alignment vertical="center" wrapText="1"/>
    </xf>
    <xf numFmtId="0" fontId="0" fillId="0" borderId="14" xfId="0" applyNumberFormat="1" applyBorder="1" applyAlignment="1">
      <alignment vertical="center" wrapText="1"/>
    </xf>
    <xf numFmtId="0" fontId="0" fillId="0" borderId="14" xfId="0" applyBorder="1" applyAlignment="1">
      <alignment/>
    </xf>
    <xf numFmtId="0" fontId="9" fillId="34" borderId="38" xfId="0" applyFont="1" applyFill="1" applyBorder="1" applyAlignment="1">
      <alignment horizontal="center" vertical="center"/>
    </xf>
    <xf numFmtId="0" fontId="9" fillId="34" borderId="91" xfId="0" applyFont="1" applyFill="1" applyBorder="1" applyAlignment="1">
      <alignment horizontal="center" vertical="center"/>
    </xf>
    <xf numFmtId="0" fontId="3" fillId="0" borderId="16" xfId="0" applyFont="1" applyBorder="1" applyAlignment="1">
      <alignment horizontal="center" vertical="center"/>
    </xf>
    <xf numFmtId="0" fontId="3" fillId="0" borderId="83" xfId="0" applyFont="1" applyBorder="1" applyAlignment="1">
      <alignment horizontal="center" vertical="center"/>
    </xf>
    <xf numFmtId="2" fontId="13" fillId="0" borderId="18" xfId="0" applyNumberFormat="1" applyFont="1" applyBorder="1" applyAlignment="1">
      <alignment horizontal="center" vertical="center"/>
    </xf>
    <xf numFmtId="2" fontId="13" fillId="0" borderId="19" xfId="0" applyNumberFormat="1"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xf>
    <xf numFmtId="0" fontId="3" fillId="0" borderId="144" xfId="0" applyFont="1" applyBorder="1" applyAlignment="1">
      <alignment horizontal="center" vertical="center"/>
    </xf>
    <xf numFmtId="0" fontId="3" fillId="0" borderId="73" xfId="0" applyFont="1" applyBorder="1" applyAlignment="1">
      <alignment horizontal="center" vertical="center"/>
    </xf>
    <xf numFmtId="2" fontId="13" fillId="0" borderId="145" xfId="0" applyNumberFormat="1"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2" fontId="13" fillId="0" borderId="146" xfId="0" applyNumberFormat="1" applyFont="1" applyBorder="1" applyAlignment="1">
      <alignment horizontal="center" vertical="center"/>
    </xf>
    <xf numFmtId="0" fontId="3" fillId="0" borderId="147" xfId="0" applyFont="1" applyBorder="1" applyAlignment="1">
      <alignment horizontal="center" vertical="center"/>
    </xf>
    <xf numFmtId="0" fontId="3" fillId="0" borderId="74" xfId="0" applyFont="1" applyBorder="1" applyAlignment="1">
      <alignment horizontal="center" vertical="center"/>
    </xf>
    <xf numFmtId="2" fontId="13" fillId="0" borderId="91" xfId="0" applyNumberFormat="1"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148" xfId="0" applyFont="1" applyBorder="1" applyAlignment="1">
      <alignment horizontal="center" vertical="center"/>
    </xf>
    <xf numFmtId="0" fontId="3" fillId="0" borderId="75" xfId="0" applyFont="1" applyBorder="1" applyAlignment="1">
      <alignment horizontal="center" vertical="center"/>
    </xf>
    <xf numFmtId="0" fontId="3" fillId="0" borderId="40" xfId="0" applyFont="1" applyBorder="1" applyAlignment="1">
      <alignment horizontal="center" vertical="center"/>
    </xf>
    <xf numFmtId="0" fontId="3" fillId="0" borderId="39" xfId="0" applyFont="1" applyBorder="1" applyAlignment="1">
      <alignment horizontal="center" vertical="center"/>
    </xf>
    <xf numFmtId="2" fontId="1" fillId="0" borderId="21" xfId="0" applyNumberFormat="1" applyFont="1" applyBorder="1" applyAlignment="1">
      <alignment horizontal="center" vertical="center"/>
    </xf>
    <xf numFmtId="0" fontId="1" fillId="0" borderId="14" xfId="0" applyFont="1" applyBorder="1" applyAlignment="1" quotePrefix="1">
      <alignment horizontal="center" vertical="center"/>
    </xf>
    <xf numFmtId="0" fontId="1" fillId="0" borderId="12" xfId="0" applyFont="1" applyBorder="1" applyAlignment="1" quotePrefix="1">
      <alignment horizontal="center" vertical="center"/>
    </xf>
    <xf numFmtId="0" fontId="1" fillId="0" borderId="21" xfId="0" applyFont="1" applyBorder="1" applyAlignment="1" quotePrefix="1">
      <alignment horizontal="center" vertical="center"/>
    </xf>
    <xf numFmtId="0" fontId="1" fillId="0" borderId="21" xfId="0" applyFont="1" applyBorder="1" applyAlignment="1">
      <alignment horizontal="center" vertical="center"/>
    </xf>
    <xf numFmtId="0" fontId="1" fillId="0" borderId="146" xfId="0" applyFont="1" applyBorder="1" applyAlignment="1">
      <alignment horizontal="center" vertical="center"/>
    </xf>
    <xf numFmtId="2" fontId="1" fillId="0" borderId="149" xfId="0" applyNumberFormat="1" applyFont="1" applyBorder="1" applyAlignment="1">
      <alignment horizontal="center" vertical="center"/>
    </xf>
    <xf numFmtId="2" fontId="1" fillId="0" borderId="150" xfId="0" applyNumberFormat="1" applyFont="1" applyBorder="1" applyAlignment="1">
      <alignment horizontal="center" vertical="center"/>
    </xf>
    <xf numFmtId="0" fontId="1" fillId="0" borderId="95" xfId="0" applyFont="1" applyBorder="1" applyAlignment="1">
      <alignment horizontal="center" vertical="center"/>
    </xf>
    <xf numFmtId="0" fontId="1" fillId="0" borderId="45" xfId="0" applyFont="1" applyBorder="1" applyAlignment="1">
      <alignment horizontal="center" vertical="center"/>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146" xfId="0" applyNumberFormat="1" applyFont="1" applyBorder="1" applyAlignment="1">
      <alignment horizontal="center" vertical="center"/>
    </xf>
    <xf numFmtId="2" fontId="1" fillId="0" borderId="27" xfId="0" applyNumberFormat="1" applyFont="1" applyBorder="1" applyAlignment="1">
      <alignment horizontal="center" vertical="center"/>
    </xf>
    <xf numFmtId="0" fontId="1" fillId="0" borderId="19" xfId="0" applyFont="1" applyBorder="1" applyAlignment="1">
      <alignment horizontal="center" vertical="center"/>
    </xf>
    <xf numFmtId="0" fontId="1" fillId="0" borderId="149" xfId="0" applyFont="1" applyBorder="1" applyAlignment="1">
      <alignment horizontal="center" vertical="center"/>
    </xf>
    <xf numFmtId="0" fontId="1" fillId="0" borderId="78" xfId="0" applyFont="1" applyBorder="1" applyAlignment="1">
      <alignment horizontal="center" vertical="center"/>
    </xf>
    <xf numFmtId="0" fontId="1" fillId="0" borderId="89" xfId="0" applyFont="1" applyBorder="1" applyAlignment="1">
      <alignment horizontal="center" vertical="center"/>
    </xf>
    <xf numFmtId="0" fontId="1" fillId="0" borderId="150" xfId="0" applyFont="1" applyBorder="1" applyAlignment="1">
      <alignment horizontal="center" vertical="center"/>
    </xf>
    <xf numFmtId="2" fontId="1" fillId="0" borderId="78" xfId="0" applyNumberFormat="1" applyFont="1" applyBorder="1" applyAlignment="1">
      <alignment horizontal="center" vertical="center"/>
    </xf>
    <xf numFmtId="2" fontId="1" fillId="0" borderId="89"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70" xfId="0" applyNumberFormat="1" applyFont="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9</xdr:row>
      <xdr:rowOff>57150</xdr:rowOff>
    </xdr:from>
    <xdr:to>
      <xdr:col>3</xdr:col>
      <xdr:colOff>76200</xdr:colOff>
      <xdr:row>9</xdr:row>
      <xdr:rowOff>114300</xdr:rowOff>
    </xdr:to>
    <xdr:sp>
      <xdr:nvSpPr>
        <xdr:cNvPr id="1" name="AutoShape 1"/>
        <xdr:cNvSpPr>
          <a:spLocks/>
        </xdr:cNvSpPr>
      </xdr:nvSpPr>
      <xdr:spPr>
        <a:xfrm>
          <a:off x="457200" y="1200150"/>
          <a:ext cx="76200" cy="57150"/>
        </a:xfrm>
        <a:prstGeom prst="right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10</xdr:row>
      <xdr:rowOff>57150</xdr:rowOff>
    </xdr:from>
    <xdr:to>
      <xdr:col>3</xdr:col>
      <xdr:colOff>95250</xdr:colOff>
      <xdr:row>10</xdr:row>
      <xdr:rowOff>114300</xdr:rowOff>
    </xdr:to>
    <xdr:sp>
      <xdr:nvSpPr>
        <xdr:cNvPr id="2" name="AutoShape 2"/>
        <xdr:cNvSpPr>
          <a:spLocks/>
        </xdr:cNvSpPr>
      </xdr:nvSpPr>
      <xdr:spPr>
        <a:xfrm>
          <a:off x="457200" y="1352550"/>
          <a:ext cx="95250" cy="57150"/>
        </a:xfrm>
        <a:prstGeom prst="right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57150</xdr:rowOff>
    </xdr:from>
    <xdr:to>
      <xdr:col>3</xdr:col>
      <xdr:colOff>104775</xdr:colOff>
      <xdr:row>11</xdr:row>
      <xdr:rowOff>114300</xdr:rowOff>
    </xdr:to>
    <xdr:sp>
      <xdr:nvSpPr>
        <xdr:cNvPr id="3" name="AutoShape 3"/>
        <xdr:cNvSpPr>
          <a:spLocks/>
        </xdr:cNvSpPr>
      </xdr:nvSpPr>
      <xdr:spPr>
        <a:xfrm>
          <a:off x="457200" y="1504950"/>
          <a:ext cx="104775" cy="57150"/>
        </a:xfrm>
        <a:prstGeom prst="right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66675</xdr:rowOff>
    </xdr:from>
    <xdr:to>
      <xdr:col>16</xdr:col>
      <xdr:colOff>0</xdr:colOff>
      <xdr:row>23</xdr:row>
      <xdr:rowOff>142875</xdr:rowOff>
    </xdr:to>
    <xdr:sp>
      <xdr:nvSpPr>
        <xdr:cNvPr id="4" name="Rectangle 4"/>
        <xdr:cNvSpPr>
          <a:spLocks/>
        </xdr:cNvSpPr>
      </xdr:nvSpPr>
      <xdr:spPr>
        <a:xfrm>
          <a:off x="2457450" y="3152775"/>
          <a:ext cx="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xdr:row>
      <xdr:rowOff>66675</xdr:rowOff>
    </xdr:from>
    <xdr:to>
      <xdr:col>16</xdr:col>
      <xdr:colOff>0</xdr:colOff>
      <xdr:row>24</xdr:row>
      <xdr:rowOff>142875</xdr:rowOff>
    </xdr:to>
    <xdr:sp>
      <xdr:nvSpPr>
        <xdr:cNvPr id="5" name="Rectangle 5"/>
        <xdr:cNvSpPr>
          <a:spLocks/>
        </xdr:cNvSpPr>
      </xdr:nvSpPr>
      <xdr:spPr>
        <a:xfrm>
          <a:off x="2457450" y="3295650"/>
          <a:ext cx="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xdr:row>
      <xdr:rowOff>66675</xdr:rowOff>
    </xdr:from>
    <xdr:to>
      <xdr:col>16</xdr:col>
      <xdr:colOff>0</xdr:colOff>
      <xdr:row>25</xdr:row>
      <xdr:rowOff>142875</xdr:rowOff>
    </xdr:to>
    <xdr:sp>
      <xdr:nvSpPr>
        <xdr:cNvPr id="6" name="Rectangle 6"/>
        <xdr:cNvSpPr>
          <a:spLocks/>
        </xdr:cNvSpPr>
      </xdr:nvSpPr>
      <xdr:spPr>
        <a:xfrm>
          <a:off x="2457450" y="3438525"/>
          <a:ext cx="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26</xdr:row>
      <xdr:rowOff>76200</xdr:rowOff>
    </xdr:from>
    <xdr:to>
      <xdr:col>16</xdr:col>
      <xdr:colOff>0</xdr:colOff>
      <xdr:row>26</xdr:row>
      <xdr:rowOff>142875</xdr:rowOff>
    </xdr:to>
    <xdr:sp>
      <xdr:nvSpPr>
        <xdr:cNvPr id="7" name="Rectangle 7"/>
        <xdr:cNvSpPr>
          <a:spLocks/>
        </xdr:cNvSpPr>
      </xdr:nvSpPr>
      <xdr:spPr>
        <a:xfrm>
          <a:off x="2457450" y="3590925"/>
          <a:ext cx="0" cy="66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xdr:row>
      <xdr:rowOff>57150</xdr:rowOff>
    </xdr:from>
    <xdr:to>
      <xdr:col>16</xdr:col>
      <xdr:colOff>0</xdr:colOff>
      <xdr:row>24</xdr:row>
      <xdr:rowOff>114300</xdr:rowOff>
    </xdr:to>
    <xdr:sp>
      <xdr:nvSpPr>
        <xdr:cNvPr id="8" name="AutoShape 8"/>
        <xdr:cNvSpPr>
          <a:spLocks/>
        </xdr:cNvSpPr>
      </xdr:nvSpPr>
      <xdr:spPr>
        <a:xfrm>
          <a:off x="2457450" y="3286125"/>
          <a:ext cx="0" cy="57150"/>
        </a:xfrm>
        <a:prstGeom prst="rightArrow">
          <a:avLst>
            <a:gd name="adj" fmla="val -2147483648"/>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xdr:row>
      <xdr:rowOff>66675</xdr:rowOff>
    </xdr:from>
    <xdr:to>
      <xdr:col>16</xdr:col>
      <xdr:colOff>0</xdr:colOff>
      <xdr:row>25</xdr:row>
      <xdr:rowOff>123825</xdr:rowOff>
    </xdr:to>
    <xdr:sp>
      <xdr:nvSpPr>
        <xdr:cNvPr id="9" name="AutoShape 9"/>
        <xdr:cNvSpPr>
          <a:spLocks/>
        </xdr:cNvSpPr>
      </xdr:nvSpPr>
      <xdr:spPr>
        <a:xfrm>
          <a:off x="2457450" y="3438525"/>
          <a:ext cx="0" cy="57150"/>
        </a:xfrm>
        <a:prstGeom prst="rightArrow">
          <a:avLst>
            <a:gd name="adj" fmla="val -2147483648"/>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23</xdr:row>
      <xdr:rowOff>66675</xdr:rowOff>
    </xdr:from>
    <xdr:to>
      <xdr:col>16</xdr:col>
      <xdr:colOff>0</xdr:colOff>
      <xdr:row>23</xdr:row>
      <xdr:rowOff>142875</xdr:rowOff>
    </xdr:to>
    <xdr:sp>
      <xdr:nvSpPr>
        <xdr:cNvPr id="10" name="Rectangle 10"/>
        <xdr:cNvSpPr>
          <a:spLocks/>
        </xdr:cNvSpPr>
      </xdr:nvSpPr>
      <xdr:spPr>
        <a:xfrm>
          <a:off x="2457450" y="3152775"/>
          <a:ext cx="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24</xdr:row>
      <xdr:rowOff>66675</xdr:rowOff>
    </xdr:from>
    <xdr:to>
      <xdr:col>16</xdr:col>
      <xdr:colOff>0</xdr:colOff>
      <xdr:row>24</xdr:row>
      <xdr:rowOff>142875</xdr:rowOff>
    </xdr:to>
    <xdr:sp>
      <xdr:nvSpPr>
        <xdr:cNvPr id="11" name="Rectangle 11"/>
        <xdr:cNvSpPr>
          <a:spLocks/>
        </xdr:cNvSpPr>
      </xdr:nvSpPr>
      <xdr:spPr>
        <a:xfrm>
          <a:off x="2457450" y="3295650"/>
          <a:ext cx="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25</xdr:row>
      <xdr:rowOff>66675</xdr:rowOff>
    </xdr:from>
    <xdr:to>
      <xdr:col>16</xdr:col>
      <xdr:colOff>0</xdr:colOff>
      <xdr:row>25</xdr:row>
      <xdr:rowOff>142875</xdr:rowOff>
    </xdr:to>
    <xdr:sp>
      <xdr:nvSpPr>
        <xdr:cNvPr id="12" name="Rectangle 12"/>
        <xdr:cNvSpPr>
          <a:spLocks/>
        </xdr:cNvSpPr>
      </xdr:nvSpPr>
      <xdr:spPr>
        <a:xfrm>
          <a:off x="2457450" y="3438525"/>
          <a:ext cx="0" cy="762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26</xdr:row>
      <xdr:rowOff>76200</xdr:rowOff>
    </xdr:from>
    <xdr:to>
      <xdr:col>16</xdr:col>
      <xdr:colOff>0</xdr:colOff>
      <xdr:row>26</xdr:row>
      <xdr:rowOff>142875</xdr:rowOff>
    </xdr:to>
    <xdr:sp>
      <xdr:nvSpPr>
        <xdr:cNvPr id="13" name="Rectangle 13"/>
        <xdr:cNvSpPr>
          <a:spLocks/>
        </xdr:cNvSpPr>
      </xdr:nvSpPr>
      <xdr:spPr>
        <a:xfrm>
          <a:off x="2457450" y="3590925"/>
          <a:ext cx="0" cy="666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24</xdr:row>
      <xdr:rowOff>76200</xdr:rowOff>
    </xdr:from>
    <xdr:to>
      <xdr:col>18</xdr:col>
      <xdr:colOff>0</xdr:colOff>
      <xdr:row>24</xdr:row>
      <xdr:rowOff>133350</xdr:rowOff>
    </xdr:to>
    <xdr:sp>
      <xdr:nvSpPr>
        <xdr:cNvPr id="14" name="AutoShape 14"/>
        <xdr:cNvSpPr>
          <a:spLocks/>
        </xdr:cNvSpPr>
      </xdr:nvSpPr>
      <xdr:spPr>
        <a:xfrm>
          <a:off x="2762250" y="3305175"/>
          <a:ext cx="0" cy="57150"/>
        </a:xfrm>
        <a:prstGeom prst="rightArrow">
          <a:avLst>
            <a:gd name="adj" fmla="val -2147483648"/>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25</xdr:row>
      <xdr:rowOff>76200</xdr:rowOff>
    </xdr:from>
    <xdr:to>
      <xdr:col>18</xdr:col>
      <xdr:colOff>0</xdr:colOff>
      <xdr:row>25</xdr:row>
      <xdr:rowOff>133350</xdr:rowOff>
    </xdr:to>
    <xdr:sp>
      <xdr:nvSpPr>
        <xdr:cNvPr id="15" name="AutoShape 15"/>
        <xdr:cNvSpPr>
          <a:spLocks/>
        </xdr:cNvSpPr>
      </xdr:nvSpPr>
      <xdr:spPr>
        <a:xfrm>
          <a:off x="2762250" y="3448050"/>
          <a:ext cx="0" cy="57150"/>
        </a:xfrm>
        <a:prstGeom prst="rightArrow">
          <a:avLst>
            <a:gd name="adj" fmla="val -2147483648"/>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25</xdr:row>
      <xdr:rowOff>47625</xdr:rowOff>
    </xdr:from>
    <xdr:to>
      <xdr:col>20</xdr:col>
      <xdr:colOff>76200</xdr:colOff>
      <xdr:row>25</xdr:row>
      <xdr:rowOff>104775</xdr:rowOff>
    </xdr:to>
    <xdr:sp>
      <xdr:nvSpPr>
        <xdr:cNvPr id="16" name="AutoShape 16"/>
        <xdr:cNvSpPr>
          <a:spLocks/>
        </xdr:cNvSpPr>
      </xdr:nvSpPr>
      <xdr:spPr>
        <a:xfrm>
          <a:off x="3114675" y="3419475"/>
          <a:ext cx="95250" cy="57150"/>
        </a:xfrm>
        <a:prstGeom prst="right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26</xdr:row>
      <xdr:rowOff>47625</xdr:rowOff>
    </xdr:from>
    <xdr:to>
      <xdr:col>20</xdr:col>
      <xdr:colOff>76200</xdr:colOff>
      <xdr:row>26</xdr:row>
      <xdr:rowOff>104775</xdr:rowOff>
    </xdr:to>
    <xdr:sp>
      <xdr:nvSpPr>
        <xdr:cNvPr id="17" name="AutoShape 17"/>
        <xdr:cNvSpPr>
          <a:spLocks/>
        </xdr:cNvSpPr>
      </xdr:nvSpPr>
      <xdr:spPr>
        <a:xfrm>
          <a:off x="3114675" y="3562350"/>
          <a:ext cx="95250" cy="57150"/>
        </a:xfrm>
        <a:prstGeom prst="rightArrow">
          <a:avLst/>
        </a:prstGeom>
        <a:solidFill>
          <a:srgbClr val="0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123825</xdr:colOff>
      <xdr:row>46</xdr:row>
      <xdr:rowOff>9525</xdr:rowOff>
    </xdr:from>
    <xdr:to>
      <xdr:col>30</xdr:col>
      <xdr:colOff>85725</xdr:colOff>
      <xdr:row>47</xdr:row>
      <xdr:rowOff>38100</xdr:rowOff>
    </xdr:to>
    <xdr:sp>
      <xdr:nvSpPr>
        <xdr:cNvPr id="18" name="AutoShape 30"/>
        <xdr:cNvSpPr>
          <a:spLocks/>
        </xdr:cNvSpPr>
      </xdr:nvSpPr>
      <xdr:spPr>
        <a:xfrm rot="5400000">
          <a:off x="4629150" y="6296025"/>
          <a:ext cx="114300" cy="180975"/>
        </a:xfrm>
        <a:prstGeom prst="rightArrow">
          <a:avLst/>
        </a:prstGeom>
        <a:noFill/>
        <a:ln w="6985"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123825</xdr:colOff>
      <xdr:row>36</xdr:row>
      <xdr:rowOff>0</xdr:rowOff>
    </xdr:from>
    <xdr:to>
      <xdr:col>30</xdr:col>
      <xdr:colOff>85725</xdr:colOff>
      <xdr:row>38</xdr:row>
      <xdr:rowOff>9525</xdr:rowOff>
    </xdr:to>
    <xdr:sp>
      <xdr:nvSpPr>
        <xdr:cNvPr id="19" name="AutoShape 31"/>
        <xdr:cNvSpPr>
          <a:spLocks/>
        </xdr:cNvSpPr>
      </xdr:nvSpPr>
      <xdr:spPr>
        <a:xfrm rot="5400000">
          <a:off x="4629150" y="4933950"/>
          <a:ext cx="114300" cy="276225"/>
        </a:xfrm>
        <a:prstGeom prst="rightArrow">
          <a:avLst/>
        </a:prstGeom>
        <a:noFill/>
        <a:ln w="6985"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133350</xdr:colOff>
      <xdr:row>19</xdr:row>
      <xdr:rowOff>0</xdr:rowOff>
    </xdr:from>
    <xdr:to>
      <xdr:col>30</xdr:col>
      <xdr:colOff>95250</xdr:colOff>
      <xdr:row>21</xdr:row>
      <xdr:rowOff>9525</xdr:rowOff>
    </xdr:to>
    <xdr:sp>
      <xdr:nvSpPr>
        <xdr:cNvPr id="20" name="AutoShape 32"/>
        <xdr:cNvSpPr>
          <a:spLocks/>
        </xdr:cNvSpPr>
      </xdr:nvSpPr>
      <xdr:spPr>
        <a:xfrm rot="5400000">
          <a:off x="4638675" y="2514600"/>
          <a:ext cx="114300" cy="295275"/>
        </a:xfrm>
        <a:prstGeom prst="rightArrow">
          <a:avLst/>
        </a:prstGeom>
        <a:noFill/>
        <a:ln w="6985" cmpd="sng">
          <a:solidFill>
            <a:srgbClr val="333333"/>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104775</xdr:colOff>
      <xdr:row>31</xdr:row>
      <xdr:rowOff>76200</xdr:rowOff>
    </xdr:from>
    <xdr:to>
      <xdr:col>17</xdr:col>
      <xdr:colOff>9525</xdr:colOff>
      <xdr:row>31</xdr:row>
      <xdr:rowOff>76200</xdr:rowOff>
    </xdr:to>
    <xdr:sp>
      <xdr:nvSpPr>
        <xdr:cNvPr id="21" name="Line 33"/>
        <xdr:cNvSpPr>
          <a:spLocks/>
        </xdr:cNvSpPr>
      </xdr:nvSpPr>
      <xdr:spPr>
        <a:xfrm>
          <a:off x="2409825" y="430530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23</xdr:row>
      <xdr:rowOff>133350</xdr:rowOff>
    </xdr:from>
    <xdr:to>
      <xdr:col>17</xdr:col>
      <xdr:colOff>9525</xdr:colOff>
      <xdr:row>31</xdr:row>
      <xdr:rowOff>85725</xdr:rowOff>
    </xdr:to>
    <xdr:sp>
      <xdr:nvSpPr>
        <xdr:cNvPr id="22" name="Line 34"/>
        <xdr:cNvSpPr>
          <a:spLocks/>
        </xdr:cNvSpPr>
      </xdr:nvSpPr>
      <xdr:spPr>
        <a:xfrm flipV="1">
          <a:off x="2619375" y="3219450"/>
          <a:ext cx="0" cy="1095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23</xdr:row>
      <xdr:rowOff>142875</xdr:rowOff>
    </xdr:from>
    <xdr:to>
      <xdr:col>17</xdr:col>
      <xdr:colOff>104775</xdr:colOff>
      <xdr:row>23</xdr:row>
      <xdr:rowOff>142875</xdr:rowOff>
    </xdr:to>
    <xdr:sp>
      <xdr:nvSpPr>
        <xdr:cNvPr id="23" name="Line 36"/>
        <xdr:cNvSpPr>
          <a:spLocks/>
        </xdr:cNvSpPr>
      </xdr:nvSpPr>
      <xdr:spPr>
        <a:xfrm>
          <a:off x="2619375" y="32289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27</xdr:row>
      <xdr:rowOff>142875</xdr:rowOff>
    </xdr:from>
    <xdr:to>
      <xdr:col>17</xdr:col>
      <xdr:colOff>104775</xdr:colOff>
      <xdr:row>27</xdr:row>
      <xdr:rowOff>142875</xdr:rowOff>
    </xdr:to>
    <xdr:sp>
      <xdr:nvSpPr>
        <xdr:cNvPr id="24" name="Line 37"/>
        <xdr:cNvSpPr>
          <a:spLocks/>
        </xdr:cNvSpPr>
      </xdr:nvSpPr>
      <xdr:spPr>
        <a:xfrm>
          <a:off x="2619375" y="3800475"/>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6:I23"/>
  <sheetViews>
    <sheetView zoomScale="85" zoomScaleNormal="85" zoomScalePageLayoutView="0" workbookViewId="0" topLeftCell="A1">
      <selection activeCell="I23" sqref="I23"/>
    </sheetView>
  </sheetViews>
  <sheetFormatPr defaultColWidth="9.140625" defaultRowHeight="12.75"/>
  <cols>
    <col min="7" max="7" width="10.00390625" style="0" bestFit="1" customWidth="1"/>
  </cols>
  <sheetData>
    <row r="6" ht="12.75">
      <c r="D6" s="154" t="s">
        <v>370</v>
      </c>
    </row>
    <row r="8" spans="1:9" ht="12.75">
      <c r="A8" s="280" t="s">
        <v>287</v>
      </c>
      <c r="B8" s="280"/>
      <c r="C8" s="280"/>
      <c r="D8" s="280"/>
      <c r="E8" s="280"/>
      <c r="F8" s="280"/>
      <c r="G8" s="280"/>
      <c r="H8" s="280"/>
      <c r="I8" s="280"/>
    </row>
    <row r="9" ht="12.75">
      <c r="A9" s="154"/>
    </row>
    <row r="11" spans="1:2" ht="12.75">
      <c r="A11" s="154" t="s">
        <v>288</v>
      </c>
      <c r="B11" s="268" t="s">
        <v>385</v>
      </c>
    </row>
    <row r="12" ht="12.75">
      <c r="A12" s="154"/>
    </row>
    <row r="13" ht="12.75">
      <c r="A13" s="154" t="s">
        <v>386</v>
      </c>
    </row>
    <row r="18" spans="1:9" ht="18">
      <c r="A18" s="154" t="s">
        <v>298</v>
      </c>
      <c r="C18" s="158" t="s">
        <v>372</v>
      </c>
      <c r="D18" s="281" t="s">
        <v>371</v>
      </c>
      <c r="E18" s="281"/>
      <c r="F18" s="281"/>
      <c r="G18" s="281"/>
      <c r="H18" s="281"/>
      <c r="I18" s="281"/>
    </row>
    <row r="19" spans="4:9" ht="12.75">
      <c r="D19" s="281"/>
      <c r="E19" s="281"/>
      <c r="F19" s="281"/>
      <c r="G19" s="281"/>
      <c r="H19" s="281"/>
      <c r="I19" s="281"/>
    </row>
    <row r="21" spans="1:7" ht="12.75">
      <c r="A21" s="154"/>
      <c r="D21" s="155"/>
      <c r="E21" s="155"/>
      <c r="G21" s="155"/>
    </row>
    <row r="23" spans="1:9" ht="12.75">
      <c r="A23" s="154" t="s">
        <v>289</v>
      </c>
      <c r="C23" t="s">
        <v>290</v>
      </c>
      <c r="D23" t="s">
        <v>291</v>
      </c>
      <c r="E23" s="213">
        <v>600</v>
      </c>
      <c r="F23" t="s">
        <v>292</v>
      </c>
      <c r="G23" s="214">
        <v>610</v>
      </c>
      <c r="H23" t="s">
        <v>293</v>
      </c>
      <c r="I23" s="180">
        <f>PRODUCT(E23/G23)</f>
        <v>0.9836065573770492</v>
      </c>
    </row>
  </sheetData>
  <sheetProtection/>
  <mergeCells count="2">
    <mergeCell ref="A8:I8"/>
    <mergeCell ref="D18:I1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T61"/>
  <sheetViews>
    <sheetView zoomScalePageLayoutView="0" workbookViewId="0" topLeftCell="A1">
      <selection activeCell="I14" sqref="I14"/>
    </sheetView>
  </sheetViews>
  <sheetFormatPr defaultColWidth="8.7109375" defaultRowHeight="12.75"/>
  <cols>
    <col min="1" max="1" width="2.57421875" style="0" customWidth="1"/>
    <col min="2" max="2" width="6.7109375" style="0" hidden="1" customWidth="1"/>
    <col min="3" max="3" width="11.140625" style="0" customWidth="1"/>
    <col min="4" max="4" width="6.7109375" style="0" hidden="1" customWidth="1"/>
    <col min="5" max="5" width="0.13671875" style="0" hidden="1" customWidth="1"/>
    <col min="6" max="7" width="6.7109375" style="0" hidden="1" customWidth="1"/>
    <col min="8" max="8" width="7.140625" style="0" customWidth="1"/>
    <col min="9" max="13" width="4.28125" style="0" customWidth="1"/>
    <col min="14" max="14" width="6.7109375" style="0" customWidth="1"/>
    <col min="15" max="15" width="4.28125" style="0" customWidth="1"/>
    <col min="16" max="19" width="3.7109375" style="0" customWidth="1"/>
    <col min="20" max="21" width="2.8515625" style="0" customWidth="1"/>
    <col min="22" max="23" width="3.7109375" style="0" customWidth="1"/>
    <col min="24" max="24" width="4.57421875" style="0" customWidth="1"/>
    <col min="25" max="25" width="5.28125" style="0" customWidth="1"/>
    <col min="26" max="26" width="8.28125" style="0" customWidth="1"/>
    <col min="27" max="27" width="5.28125" style="0" customWidth="1"/>
    <col min="28" max="28" width="6.140625" style="0" customWidth="1"/>
    <col min="29" max="29" width="5.57421875" style="0" customWidth="1"/>
    <col min="30" max="30" width="5.140625" style="0" customWidth="1"/>
    <col min="31" max="31" width="5.7109375" style="0" customWidth="1"/>
    <col min="32" max="32" width="6.7109375" style="0" customWidth="1"/>
    <col min="33" max="33" width="6.28125" style="0" customWidth="1"/>
    <col min="34" max="34" width="3.7109375" style="0" customWidth="1"/>
    <col min="35" max="35" width="5.7109375" style="0" customWidth="1"/>
    <col min="36" max="42" width="3.7109375" style="0" customWidth="1"/>
    <col min="43" max="43" width="4.140625" style="0" customWidth="1"/>
    <col min="44" max="45" width="3.7109375" style="0" customWidth="1"/>
  </cols>
  <sheetData>
    <row r="1" spans="1:22" s="1" customFormat="1" ht="20.25" customHeight="1">
      <c r="A1" s="290" t="s">
        <v>62</v>
      </c>
      <c r="B1" s="290"/>
      <c r="C1" s="290"/>
      <c r="D1" s="290"/>
      <c r="E1" s="290"/>
      <c r="F1" s="290"/>
      <c r="G1" s="290"/>
      <c r="H1" s="290"/>
      <c r="I1" s="290"/>
      <c r="J1" s="290"/>
      <c r="K1" s="290"/>
      <c r="L1" s="290"/>
      <c r="M1" s="290"/>
      <c r="N1" s="290"/>
      <c r="O1" s="290"/>
      <c r="P1" s="290"/>
      <c r="Q1" s="290"/>
      <c r="R1" s="290"/>
      <c r="S1" s="290"/>
      <c r="T1" s="290"/>
      <c r="U1" s="290"/>
      <c r="V1" s="290"/>
    </row>
    <row r="2" spans="8:43" s="2" customFormat="1" ht="13.5" thickBot="1">
      <c r="H2" s="300" t="s">
        <v>9</v>
      </c>
      <c r="I2" s="301"/>
      <c r="J2" s="301"/>
      <c r="K2" s="301"/>
      <c r="L2" s="301"/>
      <c r="M2" s="301"/>
      <c r="N2" s="301"/>
      <c r="O2" s="302"/>
      <c r="P2" s="301" t="s">
        <v>10</v>
      </c>
      <c r="Q2" s="301"/>
      <c r="R2" s="301"/>
      <c r="S2" s="301"/>
      <c r="T2" s="301"/>
      <c r="U2" s="301"/>
      <c r="V2" s="301"/>
      <c r="W2" s="301"/>
      <c r="X2" s="300" t="s">
        <v>11</v>
      </c>
      <c r="Y2" s="301"/>
      <c r="Z2" s="301"/>
      <c r="AA2" s="302"/>
      <c r="AB2" s="301" t="s">
        <v>12</v>
      </c>
      <c r="AC2" s="301"/>
      <c r="AD2" s="301"/>
      <c r="AE2" s="301"/>
      <c r="AF2" s="300" t="s">
        <v>13</v>
      </c>
      <c r="AG2" s="301"/>
      <c r="AH2" s="301"/>
      <c r="AI2" s="302"/>
      <c r="AJ2" s="300" t="s">
        <v>14</v>
      </c>
      <c r="AK2" s="301"/>
      <c r="AL2" s="301"/>
      <c r="AM2" s="302"/>
      <c r="AN2" s="300" t="s">
        <v>15</v>
      </c>
      <c r="AO2" s="301"/>
      <c r="AP2" s="301"/>
      <c r="AQ2" s="302"/>
    </row>
    <row r="3" spans="1:43" s="10" customFormat="1" ht="9.75">
      <c r="A3" s="291" t="s">
        <v>8</v>
      </c>
      <c r="B3" s="292"/>
      <c r="C3" s="293"/>
      <c r="D3" s="8"/>
      <c r="E3" s="8"/>
      <c r="F3" s="8"/>
      <c r="G3" s="9"/>
      <c r="H3" s="11" t="s">
        <v>0</v>
      </c>
      <c r="I3" s="25"/>
      <c r="J3" s="12" t="s">
        <v>1</v>
      </c>
      <c r="K3" s="26"/>
      <c r="L3" s="13" t="s">
        <v>5</v>
      </c>
      <c r="M3" s="13" t="s">
        <v>5</v>
      </c>
      <c r="N3" s="13" t="s">
        <v>6</v>
      </c>
      <c r="O3" s="14" t="s">
        <v>6</v>
      </c>
      <c r="P3" s="11" t="s">
        <v>0</v>
      </c>
      <c r="Q3" s="25"/>
      <c r="R3" s="12" t="s">
        <v>7</v>
      </c>
      <c r="S3" s="26"/>
      <c r="T3" s="13" t="s">
        <v>5</v>
      </c>
      <c r="U3" s="13" t="s">
        <v>5</v>
      </c>
      <c r="V3" s="13" t="s">
        <v>6</v>
      </c>
      <c r="W3" s="14" t="s">
        <v>6</v>
      </c>
      <c r="X3" s="11" t="s">
        <v>0</v>
      </c>
      <c r="Y3" s="25"/>
      <c r="Z3" s="12" t="s">
        <v>7</v>
      </c>
      <c r="AA3" s="27"/>
      <c r="AB3" s="11" t="s">
        <v>0</v>
      </c>
      <c r="AC3" s="25"/>
      <c r="AD3" s="12" t="s">
        <v>7</v>
      </c>
      <c r="AE3" s="27"/>
      <c r="AF3" s="11" t="s">
        <v>0</v>
      </c>
      <c r="AG3" s="25"/>
      <c r="AH3" s="12" t="s">
        <v>7</v>
      </c>
      <c r="AI3" s="27"/>
      <c r="AJ3" s="11" t="s">
        <v>0</v>
      </c>
      <c r="AK3" s="25"/>
      <c r="AL3" s="12" t="s">
        <v>7</v>
      </c>
      <c r="AM3" s="27"/>
      <c r="AN3" s="11" t="s">
        <v>0</v>
      </c>
      <c r="AO3" s="25"/>
      <c r="AP3" s="12" t="s">
        <v>7</v>
      </c>
      <c r="AQ3" s="27"/>
    </row>
    <row r="4" spans="1:43" s="10" customFormat="1" ht="9.75">
      <c r="A4" s="294"/>
      <c r="B4" s="295"/>
      <c r="C4" s="296"/>
      <c r="D4" s="15"/>
      <c r="E4" s="15"/>
      <c r="F4" s="15"/>
      <c r="G4" s="16"/>
      <c r="H4" s="17"/>
      <c r="I4" s="20" t="s">
        <v>2</v>
      </c>
      <c r="J4" s="28" t="s">
        <v>3</v>
      </c>
      <c r="K4" s="20" t="s">
        <v>4</v>
      </c>
      <c r="L4" s="20" t="s">
        <v>0</v>
      </c>
      <c r="M4" s="20" t="s">
        <v>1</v>
      </c>
      <c r="N4" s="20" t="s">
        <v>0</v>
      </c>
      <c r="O4" s="21" t="s">
        <v>1</v>
      </c>
      <c r="P4" s="17"/>
      <c r="Q4" s="20" t="s">
        <v>2</v>
      </c>
      <c r="R4" s="28" t="s">
        <v>3</v>
      </c>
      <c r="S4" s="20" t="s">
        <v>4</v>
      </c>
      <c r="T4" s="20" t="s">
        <v>0</v>
      </c>
      <c r="U4" s="20" t="s">
        <v>1</v>
      </c>
      <c r="V4" s="20" t="s">
        <v>0</v>
      </c>
      <c r="W4" s="21" t="s">
        <v>1</v>
      </c>
      <c r="X4" s="17"/>
      <c r="Y4" s="20" t="s">
        <v>2</v>
      </c>
      <c r="Z4" s="20" t="s">
        <v>3</v>
      </c>
      <c r="AA4" s="21" t="s">
        <v>4</v>
      </c>
      <c r="AB4" s="17"/>
      <c r="AC4" s="20" t="s">
        <v>2</v>
      </c>
      <c r="AD4" s="20" t="s">
        <v>3</v>
      </c>
      <c r="AE4" s="33" t="s">
        <v>4</v>
      </c>
      <c r="AF4" s="34"/>
      <c r="AG4" s="35" t="s">
        <v>2</v>
      </c>
      <c r="AH4" s="28" t="s">
        <v>3</v>
      </c>
      <c r="AI4" s="33" t="s">
        <v>4</v>
      </c>
      <c r="AJ4" s="34"/>
      <c r="AK4" s="35" t="s">
        <v>2</v>
      </c>
      <c r="AL4" s="28" t="s">
        <v>3</v>
      </c>
      <c r="AM4" s="33" t="s">
        <v>4</v>
      </c>
      <c r="AN4" s="34"/>
      <c r="AO4" s="28" t="s">
        <v>2</v>
      </c>
      <c r="AP4" s="20" t="s">
        <v>3</v>
      </c>
      <c r="AQ4" s="33" t="s">
        <v>4</v>
      </c>
    </row>
    <row r="5" spans="1:43" ht="12.75">
      <c r="A5" s="297"/>
      <c r="B5" s="298"/>
      <c r="C5" s="299"/>
      <c r="D5" s="4"/>
      <c r="E5" s="4"/>
      <c r="F5" s="4"/>
      <c r="G5" s="4"/>
      <c r="H5" s="22" t="s">
        <v>16</v>
      </c>
      <c r="I5" s="23" t="s">
        <v>16</v>
      </c>
      <c r="J5" s="24"/>
      <c r="K5" s="18" t="s">
        <v>16</v>
      </c>
      <c r="L5" s="18" t="s">
        <v>17</v>
      </c>
      <c r="M5" s="18" t="s">
        <v>17</v>
      </c>
      <c r="N5" s="18" t="s">
        <v>18</v>
      </c>
      <c r="O5" s="19" t="s">
        <v>18</v>
      </c>
      <c r="P5" s="22" t="s">
        <v>16</v>
      </c>
      <c r="Q5" s="23" t="s">
        <v>16</v>
      </c>
      <c r="R5" s="24"/>
      <c r="S5" s="18" t="s">
        <v>16</v>
      </c>
      <c r="T5" s="18" t="s">
        <v>17</v>
      </c>
      <c r="U5" s="18" t="s">
        <v>17</v>
      </c>
      <c r="V5" s="18" t="s">
        <v>18</v>
      </c>
      <c r="W5" s="19" t="s">
        <v>18</v>
      </c>
      <c r="X5" s="22" t="s">
        <v>16</v>
      </c>
      <c r="Y5" s="23" t="s">
        <v>16</v>
      </c>
      <c r="Z5" s="18"/>
      <c r="AA5" s="30" t="s">
        <v>16</v>
      </c>
      <c r="AB5" s="22" t="s">
        <v>16</v>
      </c>
      <c r="AC5" s="23" t="s">
        <v>16</v>
      </c>
      <c r="AD5" s="18"/>
      <c r="AE5" s="30" t="s">
        <v>16</v>
      </c>
      <c r="AF5" s="22" t="s">
        <v>16</v>
      </c>
      <c r="AG5" s="23" t="s">
        <v>16</v>
      </c>
      <c r="AH5" s="18"/>
      <c r="AI5" s="30" t="s">
        <v>16</v>
      </c>
      <c r="AJ5" s="22" t="s">
        <v>16</v>
      </c>
      <c r="AK5" s="23" t="s">
        <v>16</v>
      </c>
      <c r="AL5" s="18"/>
      <c r="AM5" s="30" t="s">
        <v>16</v>
      </c>
      <c r="AN5" s="22" t="s">
        <v>16</v>
      </c>
      <c r="AO5" s="23" t="s">
        <v>16</v>
      </c>
      <c r="AP5" s="18"/>
      <c r="AQ5" s="30" t="s">
        <v>16</v>
      </c>
    </row>
    <row r="6" spans="1:43" ht="12.75">
      <c r="A6" s="6">
        <v>1</v>
      </c>
      <c r="B6" s="3"/>
      <c r="C6" s="267"/>
      <c r="D6" s="32"/>
      <c r="E6" s="32"/>
      <c r="F6" s="32"/>
      <c r="G6" s="32"/>
      <c r="H6" s="159"/>
      <c r="I6" s="160"/>
      <c r="J6" s="161"/>
      <c r="K6" s="160">
        <f>PRODUCT(I6:J6)</f>
        <v>0</v>
      </c>
      <c r="L6" s="161"/>
      <c r="M6" s="161"/>
      <c r="N6" s="160">
        <f>PRODUCT(H6,L6)</f>
        <v>0</v>
      </c>
      <c r="O6" s="162">
        <f aca="true" t="shared" si="0" ref="O6:O22">PRODUCT(K6,M6)</f>
        <v>0</v>
      </c>
      <c r="P6" s="159"/>
      <c r="Q6" s="160"/>
      <c r="R6" s="161"/>
      <c r="S6" s="160">
        <f aca="true" t="shared" si="1" ref="S6:S12">PRODUCT(Q6:R6)</f>
        <v>0</v>
      </c>
      <c r="T6" s="161"/>
      <c r="U6" s="161"/>
      <c r="V6" s="160">
        <f>PRODUCT(P6,T6)</f>
        <v>0</v>
      </c>
      <c r="W6" s="162">
        <f aca="true" t="shared" si="2" ref="W6:W22">PRODUCT(S6,U6)</f>
        <v>0</v>
      </c>
      <c r="X6" s="159"/>
      <c r="Y6" s="160"/>
      <c r="Z6" s="161"/>
      <c r="AA6" s="162">
        <f aca="true" t="shared" si="3" ref="AA6:AA12">PRODUCT(Y6:Z6)</f>
        <v>0</v>
      </c>
      <c r="AB6" s="159"/>
      <c r="AC6" s="160">
        <v>0</v>
      </c>
      <c r="AD6" s="161">
        <v>0.6</v>
      </c>
      <c r="AE6" s="162">
        <f>PRODUCT(AC6:AD6)</f>
        <v>0</v>
      </c>
      <c r="AF6" s="159"/>
      <c r="AG6" s="160"/>
      <c r="AH6" s="161"/>
      <c r="AI6" s="162">
        <f aca="true" t="shared" si="4" ref="AI6:AI22">PRODUCT(AG6:AH6)</f>
        <v>0</v>
      </c>
      <c r="AJ6" s="159"/>
      <c r="AK6" s="160"/>
      <c r="AL6" s="161"/>
      <c r="AM6" s="162">
        <f aca="true" t="shared" si="5" ref="AM6:AM22">PRODUCT(AK6:AL6)</f>
        <v>0</v>
      </c>
      <c r="AN6" s="159"/>
      <c r="AO6" s="160"/>
      <c r="AP6" s="161"/>
      <c r="AQ6" s="162">
        <f aca="true" t="shared" si="6" ref="AQ6:AQ22">PRODUCT(AO6:AP6)</f>
        <v>0</v>
      </c>
    </row>
    <row r="7" spans="1:43" ht="12.75">
      <c r="A7" s="7">
        <f>A6+1</f>
        <v>2</v>
      </c>
      <c r="B7" s="5"/>
      <c r="C7" s="31" t="s">
        <v>383</v>
      </c>
      <c r="D7" s="32"/>
      <c r="E7" s="32"/>
      <c r="F7" s="32"/>
      <c r="G7" s="32"/>
      <c r="H7" s="159"/>
      <c r="I7" s="160">
        <v>6</v>
      </c>
      <c r="J7" s="161">
        <v>0.6</v>
      </c>
      <c r="K7" s="160">
        <f>PRODUCT(I7:J7)</f>
        <v>3.5999999999999996</v>
      </c>
      <c r="L7" s="161"/>
      <c r="M7" s="161">
        <v>3.05</v>
      </c>
      <c r="N7" s="160">
        <f>PRODUCT(H7,L7)</f>
        <v>0</v>
      </c>
      <c r="O7" s="162">
        <f t="shared" si="0"/>
        <v>10.979999999999999</v>
      </c>
      <c r="P7" s="163"/>
      <c r="Q7" s="160"/>
      <c r="R7" s="161"/>
      <c r="S7" s="160">
        <f t="shared" si="1"/>
        <v>0</v>
      </c>
      <c r="T7" s="161"/>
      <c r="U7" s="161"/>
      <c r="V7" s="160">
        <f aca="true" t="shared" si="7" ref="V7:V22">PRODUCT(P7,T7)</f>
        <v>0</v>
      </c>
      <c r="W7" s="162">
        <f t="shared" si="2"/>
        <v>0</v>
      </c>
      <c r="X7" s="163"/>
      <c r="Y7" s="160"/>
      <c r="Z7" s="161"/>
      <c r="AA7" s="162">
        <f t="shared" si="3"/>
        <v>0</v>
      </c>
      <c r="AB7" s="160"/>
      <c r="AC7" s="160"/>
      <c r="AD7" s="161"/>
      <c r="AE7" s="162">
        <f aca="true" t="shared" si="8" ref="AE7:AE12">PRODUCT(AC7:AD7)</f>
        <v>0</v>
      </c>
      <c r="AF7" s="163"/>
      <c r="AG7" s="160"/>
      <c r="AH7" s="161"/>
      <c r="AI7" s="162">
        <f t="shared" si="4"/>
        <v>0</v>
      </c>
      <c r="AJ7" s="163"/>
      <c r="AK7" s="160"/>
      <c r="AL7" s="161"/>
      <c r="AM7" s="162">
        <f t="shared" si="5"/>
        <v>0</v>
      </c>
      <c r="AN7" s="163"/>
      <c r="AO7" s="160"/>
      <c r="AP7" s="161"/>
      <c r="AQ7" s="162">
        <f t="shared" si="6"/>
        <v>0</v>
      </c>
    </row>
    <row r="8" spans="1:43" ht="12.75">
      <c r="A8" s="7">
        <f aca="true" t="shared" si="9" ref="A8:A38">A7+1</f>
        <v>3</v>
      </c>
      <c r="B8" s="5"/>
      <c r="C8" s="32" t="s">
        <v>384</v>
      </c>
      <c r="D8" s="32"/>
      <c r="E8" s="32"/>
      <c r="F8" s="32"/>
      <c r="G8" s="32"/>
      <c r="H8" s="163">
        <v>23.24</v>
      </c>
      <c r="I8" s="163"/>
      <c r="J8" s="161"/>
      <c r="K8" s="160">
        <f>PRODUCT(I8:J8)</f>
        <v>0</v>
      </c>
      <c r="L8" s="161">
        <v>2.7</v>
      </c>
      <c r="M8" s="161"/>
      <c r="N8" s="160">
        <f aca="true" t="shared" si="10" ref="N8:N22">PRODUCT(H8,L8)</f>
        <v>62.748</v>
      </c>
      <c r="O8" s="162">
        <f t="shared" si="0"/>
        <v>0</v>
      </c>
      <c r="P8" s="163"/>
      <c r="Q8" s="160"/>
      <c r="R8" s="161"/>
      <c r="S8" s="160">
        <f t="shared" si="1"/>
        <v>0</v>
      </c>
      <c r="T8" s="161"/>
      <c r="U8" s="161"/>
      <c r="V8" s="160">
        <f t="shared" si="7"/>
        <v>0</v>
      </c>
      <c r="W8" s="162">
        <f t="shared" si="2"/>
        <v>0</v>
      </c>
      <c r="X8" s="163"/>
      <c r="Y8" s="160"/>
      <c r="Z8" s="161"/>
      <c r="AA8" s="162">
        <f t="shared" si="3"/>
        <v>0</v>
      </c>
      <c r="AB8" s="160"/>
      <c r="AC8" s="160"/>
      <c r="AD8" s="161"/>
      <c r="AE8" s="162">
        <f t="shared" si="8"/>
        <v>0</v>
      </c>
      <c r="AF8" s="163"/>
      <c r="AG8" s="160"/>
      <c r="AH8" s="161"/>
      <c r="AI8" s="162">
        <f t="shared" si="4"/>
        <v>0</v>
      </c>
      <c r="AJ8" s="163"/>
      <c r="AK8" s="160"/>
      <c r="AL8" s="161"/>
      <c r="AM8" s="162">
        <f t="shared" si="5"/>
        <v>0</v>
      </c>
      <c r="AN8" s="163"/>
      <c r="AO8" s="160"/>
      <c r="AP8" s="161"/>
      <c r="AQ8" s="162">
        <f t="shared" si="6"/>
        <v>0</v>
      </c>
    </row>
    <row r="9" spans="1:43" ht="12.75">
      <c r="A9" s="7">
        <f t="shared" si="9"/>
        <v>4</v>
      </c>
      <c r="B9" s="5"/>
      <c r="C9" s="32" t="s">
        <v>373</v>
      </c>
      <c r="D9" s="32"/>
      <c r="E9" s="32"/>
      <c r="F9" s="32"/>
      <c r="G9" s="32"/>
      <c r="H9" s="163">
        <v>22.36</v>
      </c>
      <c r="I9" s="163"/>
      <c r="J9" s="161"/>
      <c r="K9" s="160">
        <f aca="true" t="shared" si="11" ref="K9:K15">PRODUCT(I9:J9)</f>
        <v>0</v>
      </c>
      <c r="L9" s="161">
        <v>2.7</v>
      </c>
      <c r="M9" s="161"/>
      <c r="N9" s="160">
        <f t="shared" si="10"/>
        <v>60.372</v>
      </c>
      <c r="O9" s="162">
        <f t="shared" si="0"/>
        <v>0</v>
      </c>
      <c r="P9" s="163"/>
      <c r="Q9" s="160"/>
      <c r="R9" s="161"/>
      <c r="S9" s="160">
        <f t="shared" si="1"/>
        <v>0</v>
      </c>
      <c r="T9" s="161"/>
      <c r="U9" s="161"/>
      <c r="V9" s="160">
        <f t="shared" si="7"/>
        <v>0</v>
      </c>
      <c r="W9" s="162">
        <f t="shared" si="2"/>
        <v>0</v>
      </c>
      <c r="X9" s="163"/>
      <c r="Y9" s="160"/>
      <c r="Z9" s="161"/>
      <c r="AA9" s="162">
        <f t="shared" si="3"/>
        <v>0</v>
      </c>
      <c r="AB9" s="160"/>
      <c r="AC9" s="160"/>
      <c r="AD9" s="161"/>
      <c r="AE9" s="162">
        <f t="shared" si="8"/>
        <v>0</v>
      </c>
      <c r="AF9" s="163"/>
      <c r="AG9" s="160"/>
      <c r="AH9" s="161"/>
      <c r="AI9" s="162">
        <f t="shared" si="4"/>
        <v>0</v>
      </c>
      <c r="AJ9" s="163"/>
      <c r="AK9" s="160"/>
      <c r="AL9" s="161"/>
      <c r="AM9" s="162">
        <f t="shared" si="5"/>
        <v>0</v>
      </c>
      <c r="AN9" s="163"/>
      <c r="AO9" s="160"/>
      <c r="AP9" s="161"/>
      <c r="AQ9" s="162">
        <f t="shared" si="6"/>
        <v>0</v>
      </c>
    </row>
    <row r="10" spans="1:43" ht="12.75">
      <c r="A10" s="7">
        <f t="shared" si="9"/>
        <v>5</v>
      </c>
      <c r="B10" s="5"/>
      <c r="C10" s="32" t="s">
        <v>382</v>
      </c>
      <c r="D10" s="32"/>
      <c r="E10" s="32"/>
      <c r="F10" s="32"/>
      <c r="G10" s="32"/>
      <c r="H10" s="163">
        <v>1.5</v>
      </c>
      <c r="I10" s="160"/>
      <c r="J10" s="161"/>
      <c r="K10" s="160">
        <f t="shared" si="11"/>
        <v>0</v>
      </c>
      <c r="L10" s="161">
        <v>2.7</v>
      </c>
      <c r="M10" s="161"/>
      <c r="N10" s="160">
        <f t="shared" si="10"/>
        <v>4.050000000000001</v>
      </c>
      <c r="O10" s="162">
        <f t="shared" si="0"/>
        <v>0</v>
      </c>
      <c r="P10" s="163"/>
      <c r="Q10" s="160"/>
      <c r="R10" s="161"/>
      <c r="S10" s="160">
        <f t="shared" si="1"/>
        <v>0</v>
      </c>
      <c r="T10" s="161"/>
      <c r="U10" s="161"/>
      <c r="V10" s="160">
        <f t="shared" si="7"/>
        <v>0</v>
      </c>
      <c r="W10" s="162">
        <f t="shared" si="2"/>
        <v>0</v>
      </c>
      <c r="X10" s="163"/>
      <c r="Y10" s="160"/>
      <c r="Z10" s="161"/>
      <c r="AA10" s="162">
        <f t="shared" si="3"/>
        <v>0</v>
      </c>
      <c r="AB10" s="160"/>
      <c r="AC10" s="160"/>
      <c r="AD10" s="161"/>
      <c r="AE10" s="162">
        <f t="shared" si="8"/>
        <v>0</v>
      </c>
      <c r="AF10" s="163"/>
      <c r="AG10" s="160"/>
      <c r="AH10" s="161"/>
      <c r="AI10" s="162">
        <f t="shared" si="4"/>
        <v>0</v>
      </c>
      <c r="AJ10" s="163"/>
      <c r="AK10" s="160"/>
      <c r="AL10" s="161"/>
      <c r="AM10" s="162">
        <f t="shared" si="5"/>
        <v>0</v>
      </c>
      <c r="AN10" s="163"/>
      <c r="AO10" s="160"/>
      <c r="AP10" s="161"/>
      <c r="AQ10" s="162">
        <f t="shared" si="6"/>
        <v>0</v>
      </c>
    </row>
    <row r="11" spans="1:43" ht="12.75">
      <c r="A11" s="7">
        <f t="shared" si="9"/>
        <v>6</v>
      </c>
      <c r="B11" s="5"/>
      <c r="C11" s="32" t="s">
        <v>378</v>
      </c>
      <c r="D11" s="32"/>
      <c r="E11" s="32"/>
      <c r="F11" s="32"/>
      <c r="G11" s="32"/>
      <c r="H11" s="163">
        <v>5.13</v>
      </c>
      <c r="I11" s="160"/>
      <c r="J11" s="161"/>
      <c r="K11" s="160">
        <f t="shared" si="11"/>
        <v>0</v>
      </c>
      <c r="L11" s="161">
        <v>2.7</v>
      </c>
      <c r="M11" s="161"/>
      <c r="N11" s="160">
        <f t="shared" si="10"/>
        <v>13.851</v>
      </c>
      <c r="O11" s="162">
        <f t="shared" si="0"/>
        <v>0</v>
      </c>
      <c r="P11" s="163"/>
      <c r="Q11" s="160"/>
      <c r="R11" s="161"/>
      <c r="S11" s="160">
        <f t="shared" si="1"/>
        <v>0</v>
      </c>
      <c r="T11" s="161"/>
      <c r="U11" s="161"/>
      <c r="V11" s="160">
        <f t="shared" si="7"/>
        <v>0</v>
      </c>
      <c r="W11" s="162">
        <f t="shared" si="2"/>
        <v>0</v>
      </c>
      <c r="X11" s="163"/>
      <c r="Y11" s="160"/>
      <c r="Z11" s="161"/>
      <c r="AA11" s="162">
        <f t="shared" si="3"/>
        <v>0</v>
      </c>
      <c r="AB11" s="160"/>
      <c r="AC11" s="160"/>
      <c r="AD11" s="161"/>
      <c r="AE11" s="162">
        <f t="shared" si="8"/>
        <v>0</v>
      </c>
      <c r="AF11" s="163"/>
      <c r="AG11" s="160"/>
      <c r="AH11" s="161"/>
      <c r="AI11" s="162">
        <f t="shared" si="4"/>
        <v>0</v>
      </c>
      <c r="AJ11" s="163"/>
      <c r="AK11" s="160"/>
      <c r="AL11" s="161"/>
      <c r="AM11" s="162">
        <f t="shared" si="5"/>
        <v>0</v>
      </c>
      <c r="AN11" s="163"/>
      <c r="AO11" s="160"/>
      <c r="AP11" s="161"/>
      <c r="AQ11" s="162">
        <f t="shared" si="6"/>
        <v>0</v>
      </c>
    </row>
    <row r="12" spans="1:43" ht="12.75">
      <c r="A12" s="7">
        <f t="shared" si="9"/>
        <v>7</v>
      </c>
      <c r="B12" s="5"/>
      <c r="C12" s="32" t="s">
        <v>380</v>
      </c>
      <c r="D12" s="32"/>
      <c r="E12" s="32"/>
      <c r="F12" s="32"/>
      <c r="G12" s="32"/>
      <c r="H12" s="163">
        <v>7.8</v>
      </c>
      <c r="I12" s="160"/>
      <c r="J12" s="161"/>
      <c r="K12" s="160">
        <f t="shared" si="11"/>
        <v>0</v>
      </c>
      <c r="L12" s="161">
        <v>2.7</v>
      </c>
      <c r="M12" s="161"/>
      <c r="N12" s="160">
        <f t="shared" si="10"/>
        <v>21.060000000000002</v>
      </c>
      <c r="O12" s="162">
        <f t="shared" si="0"/>
        <v>0</v>
      </c>
      <c r="P12" s="163"/>
      <c r="Q12" s="160"/>
      <c r="R12" s="161"/>
      <c r="S12" s="160">
        <f t="shared" si="1"/>
        <v>0</v>
      </c>
      <c r="T12" s="161"/>
      <c r="U12" s="161"/>
      <c r="V12" s="160">
        <f t="shared" si="7"/>
        <v>0</v>
      </c>
      <c r="W12" s="162">
        <f t="shared" si="2"/>
        <v>0</v>
      </c>
      <c r="X12" s="163"/>
      <c r="Y12" s="160"/>
      <c r="Z12" s="161"/>
      <c r="AA12" s="162">
        <f t="shared" si="3"/>
        <v>0</v>
      </c>
      <c r="AB12" s="160"/>
      <c r="AC12" s="160"/>
      <c r="AD12" s="161"/>
      <c r="AE12" s="162">
        <f t="shared" si="8"/>
        <v>0</v>
      </c>
      <c r="AF12" s="163"/>
      <c r="AG12" s="160"/>
      <c r="AH12" s="161"/>
      <c r="AI12" s="162">
        <f t="shared" si="4"/>
        <v>0</v>
      </c>
      <c r="AJ12" s="163"/>
      <c r="AK12" s="160"/>
      <c r="AL12" s="161"/>
      <c r="AM12" s="162">
        <f t="shared" si="5"/>
        <v>0</v>
      </c>
      <c r="AN12" s="163"/>
      <c r="AO12" s="160"/>
      <c r="AP12" s="161"/>
      <c r="AQ12" s="162">
        <f t="shared" si="6"/>
        <v>0</v>
      </c>
    </row>
    <row r="13" spans="1:43" ht="12.75">
      <c r="A13" s="7">
        <f t="shared" si="9"/>
        <v>8</v>
      </c>
      <c r="B13" s="5"/>
      <c r="C13" s="32" t="s">
        <v>381</v>
      </c>
      <c r="D13" s="32"/>
      <c r="E13" s="32"/>
      <c r="F13" s="32"/>
      <c r="G13" s="32"/>
      <c r="H13" s="163"/>
      <c r="I13" s="160">
        <v>20</v>
      </c>
      <c r="J13" s="161">
        <v>0.6</v>
      </c>
      <c r="K13" s="160">
        <f t="shared" si="11"/>
        <v>12</v>
      </c>
      <c r="L13" s="161"/>
      <c r="M13" s="161">
        <v>3.05</v>
      </c>
      <c r="N13" s="160">
        <f t="shared" si="10"/>
        <v>0</v>
      </c>
      <c r="O13" s="162">
        <f t="shared" si="0"/>
        <v>36.599999999999994</v>
      </c>
      <c r="P13" s="163"/>
      <c r="Q13" s="160"/>
      <c r="R13" s="161"/>
      <c r="S13" s="160">
        <f aca="true" t="shared" si="12" ref="S13:S22">PRODUCT(Q13:R13)</f>
        <v>0</v>
      </c>
      <c r="T13" s="161"/>
      <c r="U13" s="161"/>
      <c r="V13" s="160">
        <f t="shared" si="7"/>
        <v>0</v>
      </c>
      <c r="W13" s="162">
        <f t="shared" si="2"/>
        <v>0</v>
      </c>
      <c r="X13" s="163"/>
      <c r="Y13" s="160"/>
      <c r="Z13" s="161"/>
      <c r="AA13" s="162">
        <f aca="true" t="shared" si="13" ref="AA13:AA22">PRODUCT(Y13:Z13)</f>
        <v>0</v>
      </c>
      <c r="AB13" s="160"/>
      <c r="AC13" s="160"/>
      <c r="AD13" s="161"/>
      <c r="AE13" s="162">
        <f aca="true" t="shared" si="14" ref="AE13:AE22">PRODUCT(AC13:AD13)</f>
        <v>0</v>
      </c>
      <c r="AF13" s="163"/>
      <c r="AG13" s="160"/>
      <c r="AH13" s="161"/>
      <c r="AI13" s="162">
        <f t="shared" si="4"/>
        <v>0</v>
      </c>
      <c r="AJ13" s="163"/>
      <c r="AK13" s="160"/>
      <c r="AL13" s="161"/>
      <c r="AM13" s="162">
        <f t="shared" si="5"/>
        <v>0</v>
      </c>
      <c r="AN13" s="163"/>
      <c r="AO13" s="160"/>
      <c r="AP13" s="161"/>
      <c r="AQ13" s="162">
        <f t="shared" si="6"/>
        <v>0</v>
      </c>
    </row>
    <row r="14" spans="1:43" ht="12.75">
      <c r="A14" s="7">
        <f t="shared" si="9"/>
        <v>9</v>
      </c>
      <c r="B14" s="5"/>
      <c r="C14" s="32"/>
      <c r="D14" s="32"/>
      <c r="E14" s="32"/>
      <c r="F14" s="32"/>
      <c r="G14" s="32"/>
      <c r="H14" s="163"/>
      <c r="I14" s="160"/>
      <c r="J14" s="161"/>
      <c r="K14" s="160">
        <f t="shared" si="11"/>
        <v>0</v>
      </c>
      <c r="L14" s="161"/>
      <c r="M14" s="161"/>
      <c r="N14" s="160">
        <f t="shared" si="10"/>
        <v>0</v>
      </c>
      <c r="O14" s="162">
        <f t="shared" si="0"/>
        <v>0</v>
      </c>
      <c r="P14" s="163"/>
      <c r="Q14" s="160"/>
      <c r="R14" s="161"/>
      <c r="S14" s="160">
        <f t="shared" si="12"/>
        <v>0</v>
      </c>
      <c r="T14" s="161"/>
      <c r="U14" s="161"/>
      <c r="V14" s="160">
        <f t="shared" si="7"/>
        <v>0</v>
      </c>
      <c r="W14" s="162">
        <f t="shared" si="2"/>
        <v>0</v>
      </c>
      <c r="X14" s="163"/>
      <c r="Y14" s="160"/>
      <c r="Z14" s="161"/>
      <c r="AA14" s="162">
        <f t="shared" si="13"/>
        <v>0</v>
      </c>
      <c r="AB14" s="160"/>
      <c r="AC14" s="160"/>
      <c r="AD14" s="161"/>
      <c r="AE14" s="162">
        <f t="shared" si="14"/>
        <v>0</v>
      </c>
      <c r="AF14" s="163"/>
      <c r="AG14" s="160"/>
      <c r="AH14" s="161"/>
      <c r="AI14" s="162">
        <f t="shared" si="4"/>
        <v>0</v>
      </c>
      <c r="AJ14" s="163"/>
      <c r="AK14" s="160"/>
      <c r="AL14" s="161"/>
      <c r="AM14" s="162">
        <f t="shared" si="5"/>
        <v>0</v>
      </c>
      <c r="AN14" s="163"/>
      <c r="AO14" s="160"/>
      <c r="AP14" s="161"/>
      <c r="AQ14" s="162">
        <f t="shared" si="6"/>
        <v>0</v>
      </c>
    </row>
    <row r="15" spans="1:43" ht="12.75">
      <c r="A15" s="7">
        <f t="shared" si="9"/>
        <v>10</v>
      </c>
      <c r="B15" s="5"/>
      <c r="C15" s="32" t="s">
        <v>375</v>
      </c>
      <c r="D15" s="32"/>
      <c r="E15" s="32"/>
      <c r="F15" s="32"/>
      <c r="G15" s="32"/>
      <c r="H15" s="163">
        <v>17.32</v>
      </c>
      <c r="I15" s="160"/>
      <c r="J15" s="161"/>
      <c r="K15" s="160">
        <f t="shared" si="11"/>
        <v>0</v>
      </c>
      <c r="L15" s="161">
        <v>3.51</v>
      </c>
      <c r="M15" s="161"/>
      <c r="N15" s="160">
        <f>PRODUCT(H15,L15)</f>
        <v>60.7932</v>
      </c>
      <c r="O15" s="162">
        <f t="shared" si="0"/>
        <v>0</v>
      </c>
      <c r="P15" s="163"/>
      <c r="Q15" s="160"/>
      <c r="R15" s="161"/>
      <c r="S15" s="160">
        <f>PRODUCT(Q15:R15)</f>
        <v>0</v>
      </c>
      <c r="T15" s="161"/>
      <c r="U15" s="161"/>
      <c r="V15" s="160">
        <f>PRODUCT(P15,T15)</f>
        <v>0</v>
      </c>
      <c r="W15" s="162">
        <f t="shared" si="2"/>
        <v>0</v>
      </c>
      <c r="X15" s="163"/>
      <c r="Y15" s="160"/>
      <c r="Z15" s="161"/>
      <c r="AA15" s="162">
        <f>PRODUCT(Y15:Z15)</f>
        <v>0</v>
      </c>
      <c r="AB15" s="160"/>
      <c r="AC15" s="160"/>
      <c r="AD15" s="161"/>
      <c r="AE15" s="162">
        <f>PRODUCT(AC15:AD15)</f>
        <v>0</v>
      </c>
      <c r="AF15" s="163"/>
      <c r="AG15" s="160"/>
      <c r="AH15" s="161"/>
      <c r="AI15" s="162">
        <f>PRODUCT(AG15:AH15)</f>
        <v>0</v>
      </c>
      <c r="AJ15" s="163"/>
      <c r="AK15" s="160"/>
      <c r="AL15" s="161"/>
      <c r="AM15" s="162">
        <f>PRODUCT(AK15:AL15)</f>
        <v>0</v>
      </c>
      <c r="AN15" s="163"/>
      <c r="AO15" s="160"/>
      <c r="AP15" s="161"/>
      <c r="AQ15" s="162">
        <f>PRODUCT(AO15:AP15)</f>
        <v>0</v>
      </c>
    </row>
    <row r="16" spans="1:43" ht="12.75">
      <c r="A16" s="7">
        <f t="shared" si="9"/>
        <v>11</v>
      </c>
      <c r="B16" s="5"/>
      <c r="C16" s="32" t="s">
        <v>375</v>
      </c>
      <c r="D16" s="32"/>
      <c r="E16" s="32"/>
      <c r="F16" s="32"/>
      <c r="G16" s="32"/>
      <c r="H16" s="163">
        <v>12.88</v>
      </c>
      <c r="I16" s="160"/>
      <c r="J16" s="161"/>
      <c r="K16" s="160">
        <f aca="true" t="shared" si="15" ref="K16:K29">PRODUCT(I16:J16)</f>
        <v>0</v>
      </c>
      <c r="L16" s="161">
        <v>3.51</v>
      </c>
      <c r="M16" s="161"/>
      <c r="N16" s="160">
        <f t="shared" si="10"/>
        <v>45.2088</v>
      </c>
      <c r="O16" s="162">
        <f t="shared" si="0"/>
        <v>0</v>
      </c>
      <c r="P16" s="163"/>
      <c r="Q16" s="160"/>
      <c r="R16" s="161"/>
      <c r="S16" s="160">
        <f t="shared" si="12"/>
        <v>0</v>
      </c>
      <c r="T16" s="161"/>
      <c r="U16" s="161"/>
      <c r="V16" s="160">
        <f t="shared" si="7"/>
        <v>0</v>
      </c>
      <c r="W16" s="162">
        <f t="shared" si="2"/>
        <v>0</v>
      </c>
      <c r="X16" s="163"/>
      <c r="Y16" s="160"/>
      <c r="Z16" s="161"/>
      <c r="AA16" s="162">
        <f t="shared" si="13"/>
        <v>0</v>
      </c>
      <c r="AB16" s="163"/>
      <c r="AC16" s="160"/>
      <c r="AD16" s="161"/>
      <c r="AE16" s="162">
        <f t="shared" si="14"/>
        <v>0</v>
      </c>
      <c r="AF16" s="163"/>
      <c r="AG16" s="160"/>
      <c r="AH16" s="161"/>
      <c r="AI16" s="162">
        <f t="shared" si="4"/>
        <v>0</v>
      </c>
      <c r="AJ16" s="163"/>
      <c r="AK16" s="160"/>
      <c r="AL16" s="161"/>
      <c r="AM16" s="162">
        <f t="shared" si="5"/>
        <v>0</v>
      </c>
      <c r="AN16" s="163"/>
      <c r="AO16" s="160"/>
      <c r="AP16" s="161"/>
      <c r="AQ16" s="162">
        <f t="shared" si="6"/>
        <v>0</v>
      </c>
    </row>
    <row r="17" spans="1:43" ht="12.75">
      <c r="A17" s="7">
        <f t="shared" si="9"/>
        <v>12</v>
      </c>
      <c r="B17" s="5"/>
      <c r="C17" s="32" t="s">
        <v>375</v>
      </c>
      <c r="D17" s="32"/>
      <c r="E17" s="32"/>
      <c r="F17" s="32"/>
      <c r="G17" s="32"/>
      <c r="H17" s="163">
        <v>11.62</v>
      </c>
      <c r="I17" s="160"/>
      <c r="J17" s="161"/>
      <c r="K17" s="160">
        <f t="shared" si="15"/>
        <v>0</v>
      </c>
      <c r="L17" s="161">
        <v>3.36</v>
      </c>
      <c r="M17" s="161"/>
      <c r="N17" s="160">
        <f t="shared" si="10"/>
        <v>39.0432</v>
      </c>
      <c r="O17" s="162">
        <f t="shared" si="0"/>
        <v>0</v>
      </c>
      <c r="P17" s="163"/>
      <c r="Q17" s="160"/>
      <c r="R17" s="161"/>
      <c r="S17" s="160">
        <f t="shared" si="12"/>
        <v>0</v>
      </c>
      <c r="T17" s="161"/>
      <c r="U17" s="161"/>
      <c r="V17" s="160">
        <f t="shared" si="7"/>
        <v>0</v>
      </c>
      <c r="W17" s="162">
        <f t="shared" si="2"/>
        <v>0</v>
      </c>
      <c r="X17" s="163"/>
      <c r="Y17" s="160"/>
      <c r="Z17" s="161"/>
      <c r="AA17" s="162">
        <f t="shared" si="13"/>
        <v>0</v>
      </c>
      <c r="AB17" s="163"/>
      <c r="AC17" s="160"/>
      <c r="AD17" s="161"/>
      <c r="AE17" s="162">
        <f t="shared" si="14"/>
        <v>0</v>
      </c>
      <c r="AF17" s="163"/>
      <c r="AG17" s="160"/>
      <c r="AH17" s="161"/>
      <c r="AI17" s="162">
        <f t="shared" si="4"/>
        <v>0</v>
      </c>
      <c r="AJ17" s="163"/>
      <c r="AK17" s="160"/>
      <c r="AL17" s="161"/>
      <c r="AM17" s="162">
        <f t="shared" si="5"/>
        <v>0</v>
      </c>
      <c r="AN17" s="163"/>
      <c r="AO17" s="160"/>
      <c r="AP17" s="161"/>
      <c r="AQ17" s="162">
        <f t="shared" si="6"/>
        <v>0</v>
      </c>
    </row>
    <row r="18" spans="1:43" ht="12.75">
      <c r="A18" s="7">
        <f t="shared" si="9"/>
        <v>13</v>
      </c>
      <c r="B18" s="5"/>
      <c r="C18" s="32" t="s">
        <v>374</v>
      </c>
      <c r="D18" s="32"/>
      <c r="E18" s="32"/>
      <c r="F18" s="32"/>
      <c r="G18" s="32"/>
      <c r="H18" s="163">
        <v>8.12</v>
      </c>
      <c r="I18" s="163"/>
      <c r="J18" s="161"/>
      <c r="K18" s="160">
        <f t="shared" si="15"/>
        <v>0</v>
      </c>
      <c r="L18" s="161">
        <v>3.36</v>
      </c>
      <c r="M18" s="161"/>
      <c r="N18" s="160">
        <f t="shared" si="10"/>
        <v>27.283199999999997</v>
      </c>
      <c r="O18" s="162">
        <f t="shared" si="0"/>
        <v>0</v>
      </c>
      <c r="P18" s="163"/>
      <c r="Q18" s="160"/>
      <c r="R18" s="161"/>
      <c r="S18" s="160">
        <f t="shared" si="12"/>
        <v>0</v>
      </c>
      <c r="T18" s="161"/>
      <c r="U18" s="161"/>
      <c r="V18" s="160">
        <f t="shared" si="7"/>
        <v>0</v>
      </c>
      <c r="W18" s="162">
        <f t="shared" si="2"/>
        <v>0</v>
      </c>
      <c r="X18" s="163"/>
      <c r="Y18" s="160"/>
      <c r="Z18" s="161"/>
      <c r="AA18" s="162">
        <f t="shared" si="13"/>
        <v>0</v>
      </c>
      <c r="AB18" s="163"/>
      <c r="AC18" s="160"/>
      <c r="AD18" s="161"/>
      <c r="AE18" s="162">
        <f t="shared" si="14"/>
        <v>0</v>
      </c>
      <c r="AF18" s="163"/>
      <c r="AG18" s="160"/>
      <c r="AH18" s="161"/>
      <c r="AI18" s="162">
        <f t="shared" si="4"/>
        <v>0</v>
      </c>
      <c r="AJ18" s="163"/>
      <c r="AK18" s="160"/>
      <c r="AL18" s="161"/>
      <c r="AM18" s="162">
        <f t="shared" si="5"/>
        <v>0</v>
      </c>
      <c r="AN18" s="163"/>
      <c r="AO18" s="160"/>
      <c r="AP18" s="161"/>
      <c r="AQ18" s="162">
        <f t="shared" si="6"/>
        <v>0</v>
      </c>
    </row>
    <row r="19" spans="1:43" ht="12.75">
      <c r="A19" s="7">
        <f t="shared" si="9"/>
        <v>14</v>
      </c>
      <c r="B19" s="5"/>
      <c r="C19" s="31" t="s">
        <v>382</v>
      </c>
      <c r="D19" s="32"/>
      <c r="E19" s="32"/>
      <c r="F19" s="32"/>
      <c r="G19" s="32"/>
      <c r="H19" s="159">
        <v>4.53</v>
      </c>
      <c r="I19" s="160"/>
      <c r="J19" s="161"/>
      <c r="K19" s="160">
        <f t="shared" si="15"/>
        <v>0</v>
      </c>
      <c r="L19" s="161">
        <v>3.36</v>
      </c>
      <c r="M19" s="161"/>
      <c r="N19" s="160">
        <f t="shared" si="10"/>
        <v>15.2208</v>
      </c>
      <c r="O19" s="162">
        <f t="shared" si="0"/>
        <v>0</v>
      </c>
      <c r="P19" s="163"/>
      <c r="Q19" s="160"/>
      <c r="R19" s="161"/>
      <c r="S19" s="160">
        <f t="shared" si="12"/>
        <v>0</v>
      </c>
      <c r="T19" s="161"/>
      <c r="U19" s="161"/>
      <c r="V19" s="160">
        <f t="shared" si="7"/>
        <v>0</v>
      </c>
      <c r="W19" s="162">
        <f t="shared" si="2"/>
        <v>0</v>
      </c>
      <c r="X19" s="163"/>
      <c r="Y19" s="160"/>
      <c r="Z19" s="161"/>
      <c r="AA19" s="162">
        <f t="shared" si="13"/>
        <v>0</v>
      </c>
      <c r="AB19" s="163"/>
      <c r="AC19" s="160"/>
      <c r="AD19" s="161"/>
      <c r="AE19" s="162">
        <f t="shared" si="14"/>
        <v>0</v>
      </c>
      <c r="AF19" s="163"/>
      <c r="AG19" s="160"/>
      <c r="AH19" s="161"/>
      <c r="AI19" s="162">
        <f t="shared" si="4"/>
        <v>0</v>
      </c>
      <c r="AJ19" s="163"/>
      <c r="AK19" s="160"/>
      <c r="AL19" s="161"/>
      <c r="AM19" s="162">
        <f t="shared" si="5"/>
        <v>0</v>
      </c>
      <c r="AN19" s="163"/>
      <c r="AO19" s="160"/>
      <c r="AP19" s="161"/>
      <c r="AQ19" s="162">
        <f t="shared" si="6"/>
        <v>0</v>
      </c>
    </row>
    <row r="20" spans="1:43" ht="12.75">
      <c r="A20" s="7">
        <f t="shared" si="9"/>
        <v>15</v>
      </c>
      <c r="B20" s="5"/>
      <c r="C20" s="32"/>
      <c r="D20" s="32"/>
      <c r="E20" s="32"/>
      <c r="F20" s="32"/>
      <c r="G20" s="32"/>
      <c r="H20" s="163"/>
      <c r="I20" s="160"/>
      <c r="J20" s="161"/>
      <c r="K20" s="160">
        <f t="shared" si="15"/>
        <v>0</v>
      </c>
      <c r="L20" s="161"/>
      <c r="M20" s="161"/>
      <c r="N20" s="160">
        <f t="shared" si="10"/>
        <v>0</v>
      </c>
      <c r="O20" s="162">
        <f t="shared" si="0"/>
        <v>0</v>
      </c>
      <c r="P20" s="163"/>
      <c r="Q20" s="160"/>
      <c r="R20" s="161"/>
      <c r="S20" s="160">
        <f t="shared" si="12"/>
        <v>0</v>
      </c>
      <c r="T20" s="161"/>
      <c r="U20" s="161"/>
      <c r="V20" s="160">
        <f t="shared" si="7"/>
        <v>0</v>
      </c>
      <c r="W20" s="162">
        <f t="shared" si="2"/>
        <v>0</v>
      </c>
      <c r="X20" s="163"/>
      <c r="Y20" s="160"/>
      <c r="Z20" s="161"/>
      <c r="AA20" s="162">
        <f t="shared" si="13"/>
        <v>0</v>
      </c>
      <c r="AB20" s="163"/>
      <c r="AC20" s="160"/>
      <c r="AD20" s="161"/>
      <c r="AE20" s="162">
        <f t="shared" si="14"/>
        <v>0</v>
      </c>
      <c r="AF20" s="163"/>
      <c r="AG20" s="160"/>
      <c r="AH20" s="161"/>
      <c r="AI20" s="162">
        <f t="shared" si="4"/>
        <v>0</v>
      </c>
      <c r="AJ20" s="163"/>
      <c r="AK20" s="160"/>
      <c r="AL20" s="161"/>
      <c r="AM20" s="162">
        <f t="shared" si="5"/>
        <v>0</v>
      </c>
      <c r="AN20" s="163"/>
      <c r="AO20" s="160"/>
      <c r="AP20" s="161"/>
      <c r="AQ20" s="162">
        <f t="shared" si="6"/>
        <v>0</v>
      </c>
    </row>
    <row r="21" spans="1:43" ht="12.75">
      <c r="A21" s="7">
        <f t="shared" si="9"/>
        <v>16</v>
      </c>
      <c r="B21" s="5"/>
      <c r="C21" s="32"/>
      <c r="D21" s="32"/>
      <c r="E21" s="32"/>
      <c r="F21" s="32"/>
      <c r="G21" s="32"/>
      <c r="H21" s="163"/>
      <c r="I21" s="160"/>
      <c r="J21" s="161"/>
      <c r="K21" s="160">
        <f t="shared" si="15"/>
        <v>0</v>
      </c>
      <c r="L21" s="161"/>
      <c r="M21" s="161"/>
      <c r="N21" s="160">
        <f t="shared" si="10"/>
        <v>0</v>
      </c>
      <c r="O21" s="162">
        <f t="shared" si="0"/>
        <v>0</v>
      </c>
      <c r="P21" s="163"/>
      <c r="Q21" s="160"/>
      <c r="R21" s="161"/>
      <c r="S21" s="160">
        <f t="shared" si="12"/>
        <v>0</v>
      </c>
      <c r="T21" s="161"/>
      <c r="U21" s="161"/>
      <c r="V21" s="160">
        <f t="shared" si="7"/>
        <v>0</v>
      </c>
      <c r="W21" s="162">
        <f t="shared" si="2"/>
        <v>0</v>
      </c>
      <c r="X21" s="163"/>
      <c r="Y21" s="160"/>
      <c r="Z21" s="161"/>
      <c r="AA21" s="162">
        <f t="shared" si="13"/>
        <v>0</v>
      </c>
      <c r="AB21" s="163"/>
      <c r="AC21" s="160"/>
      <c r="AD21" s="161"/>
      <c r="AE21" s="162">
        <f t="shared" si="14"/>
        <v>0</v>
      </c>
      <c r="AF21" s="163"/>
      <c r="AG21" s="160"/>
      <c r="AH21" s="161"/>
      <c r="AI21" s="162">
        <f t="shared" si="4"/>
        <v>0</v>
      </c>
      <c r="AJ21" s="163"/>
      <c r="AK21" s="160"/>
      <c r="AL21" s="161"/>
      <c r="AM21" s="162">
        <f t="shared" si="5"/>
        <v>0</v>
      </c>
      <c r="AN21" s="163"/>
      <c r="AO21" s="160"/>
      <c r="AP21" s="161"/>
      <c r="AQ21" s="162">
        <f t="shared" si="6"/>
        <v>0</v>
      </c>
    </row>
    <row r="22" spans="1:43" ht="12.75">
      <c r="A22" s="7">
        <f t="shared" si="9"/>
        <v>17</v>
      </c>
      <c r="B22" s="5"/>
      <c r="C22" s="32"/>
      <c r="D22" s="32"/>
      <c r="E22" s="32"/>
      <c r="F22" s="32"/>
      <c r="G22" s="32"/>
      <c r="H22" s="163"/>
      <c r="I22" s="160"/>
      <c r="J22" s="161"/>
      <c r="K22" s="160">
        <f t="shared" si="15"/>
        <v>0</v>
      </c>
      <c r="L22" s="161"/>
      <c r="M22" s="161"/>
      <c r="N22" s="160">
        <f t="shared" si="10"/>
        <v>0</v>
      </c>
      <c r="O22" s="162">
        <f t="shared" si="0"/>
        <v>0</v>
      </c>
      <c r="P22" s="163"/>
      <c r="Q22" s="160"/>
      <c r="R22" s="161"/>
      <c r="S22" s="160">
        <f t="shared" si="12"/>
        <v>0</v>
      </c>
      <c r="T22" s="161"/>
      <c r="U22" s="161"/>
      <c r="V22" s="160">
        <f t="shared" si="7"/>
        <v>0</v>
      </c>
      <c r="W22" s="162">
        <f t="shared" si="2"/>
        <v>0</v>
      </c>
      <c r="X22" s="163"/>
      <c r="Y22" s="160"/>
      <c r="Z22" s="161"/>
      <c r="AA22" s="162">
        <f t="shared" si="13"/>
        <v>0</v>
      </c>
      <c r="AB22" s="163"/>
      <c r="AC22" s="160"/>
      <c r="AD22" s="161"/>
      <c r="AE22" s="162">
        <f t="shared" si="14"/>
        <v>0</v>
      </c>
      <c r="AF22" s="163"/>
      <c r="AG22" s="160"/>
      <c r="AH22" s="161"/>
      <c r="AI22" s="162">
        <f t="shared" si="4"/>
        <v>0</v>
      </c>
      <c r="AJ22" s="163"/>
      <c r="AK22" s="160"/>
      <c r="AL22" s="161"/>
      <c r="AM22" s="162">
        <f t="shared" si="5"/>
        <v>0</v>
      </c>
      <c r="AN22" s="163"/>
      <c r="AO22" s="160"/>
      <c r="AP22" s="161"/>
      <c r="AQ22" s="162">
        <f t="shared" si="6"/>
        <v>0</v>
      </c>
    </row>
    <row r="23" spans="1:43" ht="12.75">
      <c r="A23" s="7">
        <f t="shared" si="9"/>
        <v>18</v>
      </c>
      <c r="B23" s="5"/>
      <c r="C23" s="32"/>
      <c r="D23" s="32"/>
      <c r="E23" s="32"/>
      <c r="F23" s="32"/>
      <c r="G23" s="32"/>
      <c r="H23" s="163"/>
      <c r="I23" s="160"/>
      <c r="J23" s="161"/>
      <c r="K23" s="160">
        <f t="shared" si="15"/>
        <v>0</v>
      </c>
      <c r="L23" s="161"/>
      <c r="M23" s="161"/>
      <c r="N23" s="160">
        <f aca="true" t="shared" si="16" ref="N23:N38">PRODUCT(H23,L23)</f>
        <v>0</v>
      </c>
      <c r="O23" s="162">
        <f aca="true" t="shared" si="17" ref="O23:O37">PRODUCT(K23,M23)</f>
        <v>0</v>
      </c>
      <c r="P23" s="163"/>
      <c r="Q23" s="160"/>
      <c r="R23" s="161"/>
      <c r="S23" s="160">
        <f>PRODUCT(Q23:R23)</f>
        <v>0</v>
      </c>
      <c r="T23" s="161"/>
      <c r="U23" s="161"/>
      <c r="V23" s="160">
        <f>PRODUCT(P23,T23)</f>
        <v>0</v>
      </c>
      <c r="W23" s="162">
        <f aca="true" t="shared" si="18" ref="W23:W37">PRODUCT(S23,U23)</f>
        <v>0</v>
      </c>
      <c r="X23" s="163"/>
      <c r="Y23" s="160"/>
      <c r="Z23" s="161"/>
      <c r="AA23" s="162">
        <f>PRODUCT(Y23:Z23)</f>
        <v>0</v>
      </c>
      <c r="AB23" s="163"/>
      <c r="AC23" s="160"/>
      <c r="AD23" s="161"/>
      <c r="AE23" s="162">
        <f>PRODUCT(AC23:AD23)</f>
        <v>0</v>
      </c>
      <c r="AF23" s="163"/>
      <c r="AG23" s="160"/>
      <c r="AH23" s="161"/>
      <c r="AI23" s="162">
        <f>PRODUCT(AG23:AH23)</f>
        <v>0</v>
      </c>
      <c r="AJ23" s="163"/>
      <c r="AK23" s="160"/>
      <c r="AL23" s="161"/>
      <c r="AM23" s="162">
        <f>PRODUCT(AK23:AL23)</f>
        <v>0</v>
      </c>
      <c r="AN23" s="163"/>
      <c r="AO23" s="160"/>
      <c r="AP23" s="161"/>
      <c r="AQ23" s="162">
        <f>PRODUCT(AO23:AP23)</f>
        <v>0</v>
      </c>
    </row>
    <row r="24" spans="1:43" ht="12.75">
      <c r="A24" s="7">
        <f t="shared" si="9"/>
        <v>19</v>
      </c>
      <c r="B24" s="5"/>
      <c r="C24" s="32"/>
      <c r="D24" s="32"/>
      <c r="E24" s="32"/>
      <c r="F24" s="32"/>
      <c r="G24" s="32"/>
      <c r="H24" s="163"/>
      <c r="I24" s="160"/>
      <c r="J24" s="161"/>
      <c r="K24" s="160">
        <f t="shared" si="15"/>
        <v>0</v>
      </c>
      <c r="L24" s="161"/>
      <c r="M24" s="161"/>
      <c r="N24" s="160">
        <f t="shared" si="16"/>
        <v>0</v>
      </c>
      <c r="O24" s="162">
        <f t="shared" si="17"/>
        <v>0</v>
      </c>
      <c r="P24" s="163"/>
      <c r="Q24" s="160"/>
      <c r="R24" s="161"/>
      <c r="S24" s="160">
        <f>PRODUCT(Q24:R24)</f>
        <v>0</v>
      </c>
      <c r="T24" s="161"/>
      <c r="U24" s="161"/>
      <c r="V24" s="160">
        <f>PRODUCT(P24,T24)</f>
        <v>0</v>
      </c>
      <c r="W24" s="162">
        <f t="shared" si="18"/>
        <v>0</v>
      </c>
      <c r="X24" s="163"/>
      <c r="Y24" s="160"/>
      <c r="Z24" s="161"/>
      <c r="AA24" s="162">
        <f>PRODUCT(Y24:Z24)</f>
        <v>0</v>
      </c>
      <c r="AB24" s="163"/>
      <c r="AC24" s="160"/>
      <c r="AD24" s="161"/>
      <c r="AE24" s="162">
        <f>PRODUCT(AC24:AD24)</f>
        <v>0</v>
      </c>
      <c r="AF24" s="163"/>
      <c r="AG24" s="160"/>
      <c r="AH24" s="161"/>
      <c r="AI24" s="162">
        <f>PRODUCT(AG24:AH24)</f>
        <v>0</v>
      </c>
      <c r="AJ24" s="163"/>
      <c r="AK24" s="160"/>
      <c r="AL24" s="161"/>
      <c r="AM24" s="162">
        <f>PRODUCT(AK24:AL24)</f>
        <v>0</v>
      </c>
      <c r="AN24" s="163"/>
      <c r="AO24" s="160"/>
      <c r="AP24" s="161"/>
      <c r="AQ24" s="162">
        <f>PRODUCT(AO24:AP24)</f>
        <v>0</v>
      </c>
    </row>
    <row r="25" spans="1:43" ht="12.75">
      <c r="A25" s="7">
        <f t="shared" si="9"/>
        <v>20</v>
      </c>
      <c r="B25" s="5"/>
      <c r="C25" s="32"/>
      <c r="D25" s="32"/>
      <c r="E25" s="32"/>
      <c r="F25" s="32"/>
      <c r="G25" s="32"/>
      <c r="H25" s="163"/>
      <c r="I25" s="160"/>
      <c r="J25" s="161"/>
      <c r="K25" s="160">
        <f t="shared" si="15"/>
        <v>0</v>
      </c>
      <c r="L25" s="161"/>
      <c r="M25" s="161"/>
      <c r="N25" s="160">
        <f t="shared" si="16"/>
        <v>0</v>
      </c>
      <c r="O25" s="162">
        <f t="shared" si="17"/>
        <v>0</v>
      </c>
      <c r="P25" s="163"/>
      <c r="Q25" s="160"/>
      <c r="R25" s="161"/>
      <c r="S25" s="160">
        <f aca="true" t="shared" si="19" ref="S25:S37">PRODUCT(Q25:R25)</f>
        <v>0</v>
      </c>
      <c r="T25" s="161"/>
      <c r="U25" s="161"/>
      <c r="V25" s="160">
        <f aca="true" t="shared" si="20" ref="V25:V37">PRODUCT(P25,T25)</f>
        <v>0</v>
      </c>
      <c r="W25" s="162">
        <f t="shared" si="18"/>
        <v>0</v>
      </c>
      <c r="X25" s="163"/>
      <c r="Y25" s="160"/>
      <c r="Z25" s="161"/>
      <c r="AA25" s="162">
        <f aca="true" t="shared" si="21" ref="AA25:AA37">PRODUCT(Y25:Z25)</f>
        <v>0</v>
      </c>
      <c r="AB25" s="163"/>
      <c r="AC25" s="160"/>
      <c r="AD25" s="161"/>
      <c r="AE25" s="162">
        <f aca="true" t="shared" si="22" ref="AE25:AE37">PRODUCT(AC25:AD25)</f>
        <v>0</v>
      </c>
      <c r="AF25" s="163"/>
      <c r="AG25" s="160"/>
      <c r="AH25" s="161"/>
      <c r="AI25" s="162">
        <f aca="true" t="shared" si="23" ref="AI25:AI37">PRODUCT(AG25:AH25)</f>
        <v>0</v>
      </c>
      <c r="AJ25" s="163"/>
      <c r="AK25" s="160"/>
      <c r="AL25" s="161"/>
      <c r="AM25" s="162">
        <f aca="true" t="shared" si="24" ref="AM25:AM37">PRODUCT(AK25:AL25)</f>
        <v>0</v>
      </c>
      <c r="AN25" s="163"/>
      <c r="AO25" s="160"/>
      <c r="AP25" s="161"/>
      <c r="AQ25" s="162">
        <f aca="true" t="shared" si="25" ref="AQ25:AQ37">PRODUCT(AO25:AP25)</f>
        <v>0</v>
      </c>
    </row>
    <row r="26" spans="1:43" ht="12.75">
      <c r="A26" s="7">
        <f t="shared" si="9"/>
        <v>21</v>
      </c>
      <c r="B26" s="5"/>
      <c r="C26" s="32"/>
      <c r="D26" s="32"/>
      <c r="E26" s="32"/>
      <c r="F26" s="32"/>
      <c r="G26" s="32"/>
      <c r="H26" s="163"/>
      <c r="I26" s="160"/>
      <c r="J26" s="161"/>
      <c r="K26" s="160">
        <f t="shared" si="15"/>
        <v>0</v>
      </c>
      <c r="L26" s="161"/>
      <c r="M26" s="161"/>
      <c r="N26" s="160">
        <f t="shared" si="16"/>
        <v>0</v>
      </c>
      <c r="O26" s="162">
        <f t="shared" si="17"/>
        <v>0</v>
      </c>
      <c r="P26" s="163"/>
      <c r="Q26" s="160"/>
      <c r="R26" s="161"/>
      <c r="S26" s="160">
        <f t="shared" si="19"/>
        <v>0</v>
      </c>
      <c r="T26" s="161"/>
      <c r="U26" s="161"/>
      <c r="V26" s="160">
        <f t="shared" si="20"/>
        <v>0</v>
      </c>
      <c r="W26" s="162">
        <f t="shared" si="18"/>
        <v>0</v>
      </c>
      <c r="X26" s="163"/>
      <c r="Y26" s="160"/>
      <c r="Z26" s="161"/>
      <c r="AA26" s="162">
        <f t="shared" si="21"/>
        <v>0</v>
      </c>
      <c r="AB26" s="163"/>
      <c r="AC26" s="160"/>
      <c r="AD26" s="161"/>
      <c r="AE26" s="162">
        <f t="shared" si="22"/>
        <v>0</v>
      </c>
      <c r="AF26" s="163"/>
      <c r="AG26" s="160"/>
      <c r="AH26" s="161"/>
      <c r="AI26" s="162">
        <f t="shared" si="23"/>
        <v>0</v>
      </c>
      <c r="AJ26" s="163"/>
      <c r="AK26" s="160"/>
      <c r="AL26" s="161"/>
      <c r="AM26" s="162">
        <f t="shared" si="24"/>
        <v>0</v>
      </c>
      <c r="AN26" s="163"/>
      <c r="AO26" s="160"/>
      <c r="AP26" s="161"/>
      <c r="AQ26" s="162">
        <f t="shared" si="25"/>
        <v>0</v>
      </c>
    </row>
    <row r="27" spans="1:43" ht="12.75">
      <c r="A27" s="7">
        <f t="shared" si="9"/>
        <v>22</v>
      </c>
      <c r="B27" s="5"/>
      <c r="C27" s="267"/>
      <c r="D27" s="32"/>
      <c r="E27" s="32"/>
      <c r="F27" s="32"/>
      <c r="G27" s="32"/>
      <c r="H27" s="159"/>
      <c r="I27" s="160"/>
      <c r="J27" s="161"/>
      <c r="K27" s="160">
        <f t="shared" si="15"/>
        <v>0</v>
      </c>
      <c r="L27" s="161"/>
      <c r="M27" s="161"/>
      <c r="N27" s="160">
        <f t="shared" si="16"/>
        <v>0</v>
      </c>
      <c r="O27" s="162">
        <f t="shared" si="17"/>
        <v>0</v>
      </c>
      <c r="P27" s="163"/>
      <c r="Q27" s="160"/>
      <c r="R27" s="161"/>
      <c r="S27" s="160">
        <f t="shared" si="19"/>
        <v>0</v>
      </c>
      <c r="T27" s="161"/>
      <c r="U27" s="161"/>
      <c r="V27" s="160">
        <f t="shared" si="20"/>
        <v>0</v>
      </c>
      <c r="W27" s="162">
        <f t="shared" si="18"/>
        <v>0</v>
      </c>
      <c r="X27" s="163"/>
      <c r="Y27" s="160"/>
      <c r="Z27" s="161"/>
      <c r="AA27" s="162">
        <f t="shared" si="21"/>
        <v>0</v>
      </c>
      <c r="AB27" s="163"/>
      <c r="AC27" s="160"/>
      <c r="AD27" s="161"/>
      <c r="AE27" s="162">
        <f t="shared" si="22"/>
        <v>0</v>
      </c>
      <c r="AF27" s="163"/>
      <c r="AG27" s="160"/>
      <c r="AH27" s="161"/>
      <c r="AI27" s="162">
        <f t="shared" si="23"/>
        <v>0</v>
      </c>
      <c r="AJ27" s="163"/>
      <c r="AK27" s="160"/>
      <c r="AL27" s="161"/>
      <c r="AM27" s="162">
        <f t="shared" si="24"/>
        <v>0</v>
      </c>
      <c r="AN27" s="163"/>
      <c r="AO27" s="160"/>
      <c r="AP27" s="161"/>
      <c r="AQ27" s="162">
        <f t="shared" si="25"/>
        <v>0</v>
      </c>
    </row>
    <row r="28" spans="1:43" ht="12.75">
      <c r="A28" s="7">
        <f t="shared" si="9"/>
        <v>23</v>
      </c>
      <c r="B28" s="5"/>
      <c r="C28" s="31"/>
      <c r="D28" s="32"/>
      <c r="E28" s="32"/>
      <c r="F28" s="32"/>
      <c r="G28" s="32"/>
      <c r="H28" s="159"/>
      <c r="I28" s="160"/>
      <c r="J28" s="161"/>
      <c r="K28" s="160">
        <f t="shared" si="15"/>
        <v>0</v>
      </c>
      <c r="L28" s="161"/>
      <c r="M28" s="161"/>
      <c r="N28" s="160">
        <f t="shared" si="16"/>
        <v>0</v>
      </c>
      <c r="O28" s="162">
        <f t="shared" si="17"/>
        <v>0</v>
      </c>
      <c r="P28" s="163"/>
      <c r="Q28" s="160"/>
      <c r="R28" s="161"/>
      <c r="S28" s="160">
        <f t="shared" si="19"/>
        <v>0</v>
      </c>
      <c r="T28" s="161"/>
      <c r="U28" s="161"/>
      <c r="V28" s="160">
        <f t="shared" si="20"/>
        <v>0</v>
      </c>
      <c r="W28" s="162">
        <f t="shared" si="18"/>
        <v>0</v>
      </c>
      <c r="X28" s="163"/>
      <c r="Y28" s="160"/>
      <c r="Z28" s="161"/>
      <c r="AA28" s="162">
        <f t="shared" si="21"/>
        <v>0</v>
      </c>
      <c r="AB28" s="163"/>
      <c r="AC28" s="160"/>
      <c r="AD28" s="161"/>
      <c r="AE28" s="162">
        <f t="shared" si="22"/>
        <v>0</v>
      </c>
      <c r="AF28" s="163"/>
      <c r="AG28" s="160"/>
      <c r="AH28" s="161"/>
      <c r="AI28" s="162">
        <f t="shared" si="23"/>
        <v>0</v>
      </c>
      <c r="AJ28" s="163"/>
      <c r="AK28" s="160"/>
      <c r="AL28" s="161"/>
      <c r="AM28" s="162">
        <f t="shared" si="24"/>
        <v>0</v>
      </c>
      <c r="AN28" s="163"/>
      <c r="AO28" s="160"/>
      <c r="AP28" s="161"/>
      <c r="AQ28" s="162">
        <f t="shared" si="25"/>
        <v>0</v>
      </c>
    </row>
    <row r="29" spans="1:43" ht="12.75">
      <c r="A29" s="7">
        <f t="shared" si="9"/>
        <v>24</v>
      </c>
      <c r="B29" s="5"/>
      <c r="C29" s="32"/>
      <c r="D29" s="32"/>
      <c r="E29" s="32"/>
      <c r="F29" s="32"/>
      <c r="G29" s="32"/>
      <c r="H29" s="163"/>
      <c r="I29" s="163"/>
      <c r="J29" s="161"/>
      <c r="K29" s="160">
        <f t="shared" si="15"/>
        <v>0</v>
      </c>
      <c r="L29" s="161"/>
      <c r="M29" s="161"/>
      <c r="N29" s="160">
        <f t="shared" si="16"/>
        <v>0</v>
      </c>
      <c r="O29" s="162">
        <f t="shared" si="17"/>
        <v>0</v>
      </c>
      <c r="P29" s="163"/>
      <c r="Q29" s="160"/>
      <c r="R29" s="161"/>
      <c r="S29" s="160">
        <f t="shared" si="19"/>
        <v>0</v>
      </c>
      <c r="T29" s="161"/>
      <c r="U29" s="161"/>
      <c r="V29" s="160">
        <f t="shared" si="20"/>
        <v>0</v>
      </c>
      <c r="W29" s="162">
        <f t="shared" si="18"/>
        <v>0</v>
      </c>
      <c r="X29" s="163"/>
      <c r="Y29" s="160"/>
      <c r="Z29" s="161"/>
      <c r="AA29" s="162">
        <f t="shared" si="21"/>
        <v>0</v>
      </c>
      <c r="AB29" s="163"/>
      <c r="AC29" s="160"/>
      <c r="AD29" s="161"/>
      <c r="AE29" s="162">
        <f t="shared" si="22"/>
        <v>0</v>
      </c>
      <c r="AF29" s="163"/>
      <c r="AG29" s="160"/>
      <c r="AH29" s="161"/>
      <c r="AI29" s="162">
        <f t="shared" si="23"/>
        <v>0</v>
      </c>
      <c r="AJ29" s="163"/>
      <c r="AK29" s="160"/>
      <c r="AL29" s="161"/>
      <c r="AM29" s="162">
        <f t="shared" si="24"/>
        <v>0</v>
      </c>
      <c r="AN29" s="163"/>
      <c r="AO29" s="160"/>
      <c r="AP29" s="161"/>
      <c r="AQ29" s="162">
        <f t="shared" si="25"/>
        <v>0</v>
      </c>
    </row>
    <row r="30" spans="1:43" ht="12.75">
      <c r="A30" s="7">
        <f t="shared" si="9"/>
        <v>25</v>
      </c>
      <c r="B30" s="5"/>
      <c r="C30" s="32"/>
      <c r="D30" s="32"/>
      <c r="E30" s="32"/>
      <c r="F30" s="32"/>
      <c r="G30" s="32"/>
      <c r="H30" s="163"/>
      <c r="I30" s="160"/>
      <c r="J30" s="161"/>
      <c r="K30" s="160">
        <f aca="true" t="shared" si="26" ref="K30:K35">PRODUCT(I30:J30)</f>
        <v>0</v>
      </c>
      <c r="L30" s="161"/>
      <c r="M30" s="161"/>
      <c r="N30" s="160">
        <f t="shared" si="16"/>
        <v>0</v>
      </c>
      <c r="O30" s="162">
        <f t="shared" si="17"/>
        <v>0</v>
      </c>
      <c r="P30" s="163"/>
      <c r="Q30" s="160"/>
      <c r="R30" s="161"/>
      <c r="S30" s="160">
        <f t="shared" si="19"/>
        <v>0</v>
      </c>
      <c r="T30" s="161"/>
      <c r="U30" s="161"/>
      <c r="V30" s="160">
        <f t="shared" si="20"/>
        <v>0</v>
      </c>
      <c r="W30" s="162">
        <f t="shared" si="18"/>
        <v>0</v>
      </c>
      <c r="X30" s="163"/>
      <c r="Y30" s="160"/>
      <c r="Z30" s="161"/>
      <c r="AA30" s="162">
        <f t="shared" si="21"/>
        <v>0</v>
      </c>
      <c r="AB30" s="163"/>
      <c r="AC30" s="160"/>
      <c r="AD30" s="161"/>
      <c r="AE30" s="162">
        <f t="shared" si="22"/>
        <v>0</v>
      </c>
      <c r="AF30" s="163"/>
      <c r="AG30" s="160"/>
      <c r="AH30" s="161"/>
      <c r="AI30" s="162">
        <f t="shared" si="23"/>
        <v>0</v>
      </c>
      <c r="AJ30" s="163"/>
      <c r="AK30" s="160"/>
      <c r="AL30" s="161"/>
      <c r="AM30" s="162">
        <f t="shared" si="24"/>
        <v>0</v>
      </c>
      <c r="AN30" s="163"/>
      <c r="AO30" s="160"/>
      <c r="AP30" s="161"/>
      <c r="AQ30" s="162">
        <f t="shared" si="25"/>
        <v>0</v>
      </c>
    </row>
    <row r="31" spans="1:43" ht="12.75">
      <c r="A31" s="7">
        <f t="shared" si="9"/>
        <v>26</v>
      </c>
      <c r="B31" s="5"/>
      <c r="C31" s="32"/>
      <c r="D31" s="32"/>
      <c r="E31" s="32"/>
      <c r="F31" s="32"/>
      <c r="G31" s="32"/>
      <c r="H31" s="163"/>
      <c r="I31" s="160"/>
      <c r="J31" s="161"/>
      <c r="K31" s="160">
        <f t="shared" si="26"/>
        <v>0</v>
      </c>
      <c r="L31" s="161"/>
      <c r="M31" s="161"/>
      <c r="N31" s="160">
        <f t="shared" si="16"/>
        <v>0</v>
      </c>
      <c r="O31" s="162">
        <f>PRODUCT(K31,M31)</f>
        <v>0</v>
      </c>
      <c r="P31" s="163"/>
      <c r="Q31" s="160"/>
      <c r="R31" s="161"/>
      <c r="S31" s="160">
        <f t="shared" si="19"/>
        <v>0</v>
      </c>
      <c r="T31" s="161"/>
      <c r="U31" s="161"/>
      <c r="V31" s="160">
        <f t="shared" si="20"/>
        <v>0</v>
      </c>
      <c r="W31" s="162">
        <f>PRODUCT(S31,U31)</f>
        <v>0</v>
      </c>
      <c r="X31" s="163"/>
      <c r="Y31" s="160"/>
      <c r="Z31" s="161"/>
      <c r="AA31" s="162">
        <f t="shared" si="21"/>
        <v>0</v>
      </c>
      <c r="AB31" s="163"/>
      <c r="AC31" s="160"/>
      <c r="AD31" s="161"/>
      <c r="AE31" s="162">
        <f t="shared" si="22"/>
        <v>0</v>
      </c>
      <c r="AF31" s="163"/>
      <c r="AG31" s="160"/>
      <c r="AH31" s="161"/>
      <c r="AI31" s="162">
        <f t="shared" si="23"/>
        <v>0</v>
      </c>
      <c r="AJ31" s="163"/>
      <c r="AK31" s="160"/>
      <c r="AL31" s="161"/>
      <c r="AM31" s="162">
        <f t="shared" si="24"/>
        <v>0</v>
      </c>
      <c r="AN31" s="163"/>
      <c r="AO31" s="160"/>
      <c r="AP31" s="161"/>
      <c r="AQ31" s="162">
        <f t="shared" si="25"/>
        <v>0</v>
      </c>
    </row>
    <row r="32" spans="1:43" ht="12.75">
      <c r="A32" s="7">
        <f t="shared" si="9"/>
        <v>27</v>
      </c>
      <c r="B32" s="5"/>
      <c r="C32" s="32"/>
      <c r="D32" s="32"/>
      <c r="E32" s="32"/>
      <c r="F32" s="32"/>
      <c r="G32" s="32"/>
      <c r="H32" s="163"/>
      <c r="I32" s="160"/>
      <c r="J32" s="161"/>
      <c r="K32" s="160">
        <f t="shared" si="26"/>
        <v>0</v>
      </c>
      <c r="L32" s="161"/>
      <c r="M32" s="161"/>
      <c r="N32" s="160">
        <f t="shared" si="16"/>
        <v>0</v>
      </c>
      <c r="O32" s="162">
        <f>PRODUCT(K32,M32)</f>
        <v>0</v>
      </c>
      <c r="P32" s="163"/>
      <c r="Q32" s="160"/>
      <c r="R32" s="161"/>
      <c r="S32" s="160">
        <f t="shared" si="19"/>
        <v>0</v>
      </c>
      <c r="T32" s="161"/>
      <c r="U32" s="161"/>
      <c r="V32" s="160">
        <f t="shared" si="20"/>
        <v>0</v>
      </c>
      <c r="W32" s="162">
        <f>PRODUCT(S32,U32)</f>
        <v>0</v>
      </c>
      <c r="X32" s="163"/>
      <c r="Y32" s="160"/>
      <c r="Z32" s="161"/>
      <c r="AA32" s="162">
        <f t="shared" si="21"/>
        <v>0</v>
      </c>
      <c r="AB32" s="163"/>
      <c r="AC32" s="160"/>
      <c r="AD32" s="161"/>
      <c r="AE32" s="162">
        <f t="shared" si="22"/>
        <v>0</v>
      </c>
      <c r="AF32" s="163"/>
      <c r="AG32" s="160"/>
      <c r="AH32" s="161"/>
      <c r="AI32" s="162">
        <f t="shared" si="23"/>
        <v>0</v>
      </c>
      <c r="AJ32" s="163"/>
      <c r="AK32" s="160"/>
      <c r="AL32" s="161"/>
      <c r="AM32" s="162">
        <f t="shared" si="24"/>
        <v>0</v>
      </c>
      <c r="AN32" s="163"/>
      <c r="AO32" s="160"/>
      <c r="AP32" s="161"/>
      <c r="AQ32" s="162">
        <f t="shared" si="25"/>
        <v>0</v>
      </c>
    </row>
    <row r="33" spans="1:43" ht="12.75">
      <c r="A33" s="7">
        <f t="shared" si="9"/>
        <v>28</v>
      </c>
      <c r="B33" s="5"/>
      <c r="C33" s="32"/>
      <c r="D33" s="32"/>
      <c r="E33" s="32"/>
      <c r="F33" s="32"/>
      <c r="G33" s="32"/>
      <c r="H33" s="163"/>
      <c r="I33" s="160"/>
      <c r="J33" s="161"/>
      <c r="K33" s="160">
        <f t="shared" si="26"/>
        <v>0</v>
      </c>
      <c r="L33" s="161"/>
      <c r="M33" s="161"/>
      <c r="N33" s="160">
        <f t="shared" si="16"/>
        <v>0</v>
      </c>
      <c r="O33" s="162">
        <f>PRODUCT(K33,M33)</f>
        <v>0</v>
      </c>
      <c r="P33" s="163"/>
      <c r="Q33" s="160"/>
      <c r="R33" s="161"/>
      <c r="S33" s="160">
        <f t="shared" si="19"/>
        <v>0</v>
      </c>
      <c r="T33" s="161"/>
      <c r="U33" s="161"/>
      <c r="V33" s="160">
        <f t="shared" si="20"/>
        <v>0</v>
      </c>
      <c r="W33" s="162">
        <f>PRODUCT(S33,U33)</f>
        <v>0</v>
      </c>
      <c r="X33" s="163"/>
      <c r="Y33" s="160"/>
      <c r="Z33" s="161"/>
      <c r="AA33" s="162">
        <f t="shared" si="21"/>
        <v>0</v>
      </c>
      <c r="AB33" s="163"/>
      <c r="AC33" s="160"/>
      <c r="AD33" s="161"/>
      <c r="AE33" s="162">
        <f t="shared" si="22"/>
        <v>0</v>
      </c>
      <c r="AF33" s="163"/>
      <c r="AG33" s="160"/>
      <c r="AH33" s="161"/>
      <c r="AI33" s="162">
        <f t="shared" si="23"/>
        <v>0</v>
      </c>
      <c r="AJ33" s="163"/>
      <c r="AK33" s="160"/>
      <c r="AL33" s="161"/>
      <c r="AM33" s="162">
        <f t="shared" si="24"/>
        <v>0</v>
      </c>
      <c r="AN33" s="163"/>
      <c r="AO33" s="160"/>
      <c r="AP33" s="161"/>
      <c r="AQ33" s="162">
        <f t="shared" si="25"/>
        <v>0</v>
      </c>
    </row>
    <row r="34" spans="1:43" ht="12.75">
      <c r="A34" s="7">
        <f t="shared" si="9"/>
        <v>29</v>
      </c>
      <c r="B34" s="5"/>
      <c r="C34" s="32"/>
      <c r="D34" s="32"/>
      <c r="E34" s="32"/>
      <c r="F34" s="32"/>
      <c r="G34" s="32"/>
      <c r="H34" s="163"/>
      <c r="I34" s="160"/>
      <c r="J34" s="161"/>
      <c r="K34" s="160">
        <f t="shared" si="26"/>
        <v>0</v>
      </c>
      <c r="L34" s="161"/>
      <c r="M34" s="161"/>
      <c r="N34" s="160">
        <f t="shared" si="16"/>
        <v>0</v>
      </c>
      <c r="O34" s="162">
        <f>PRODUCT(K34,M34)</f>
        <v>0</v>
      </c>
      <c r="P34" s="163"/>
      <c r="Q34" s="160"/>
      <c r="R34" s="161"/>
      <c r="S34" s="160">
        <f>PRODUCT(Q34:R34)</f>
        <v>0</v>
      </c>
      <c r="T34" s="161"/>
      <c r="U34" s="161"/>
      <c r="V34" s="160">
        <f>PRODUCT(P34,T34)</f>
        <v>0</v>
      </c>
      <c r="W34" s="162">
        <f>PRODUCT(S34,U34)</f>
        <v>0</v>
      </c>
      <c r="X34" s="163"/>
      <c r="Y34" s="160"/>
      <c r="Z34" s="161"/>
      <c r="AA34" s="162">
        <f>PRODUCT(Y34:Z34)</f>
        <v>0</v>
      </c>
      <c r="AB34" s="163"/>
      <c r="AC34" s="160"/>
      <c r="AD34" s="161"/>
      <c r="AE34" s="162">
        <f>PRODUCT(AC34:AD34)</f>
        <v>0</v>
      </c>
      <c r="AF34" s="163"/>
      <c r="AG34" s="160"/>
      <c r="AH34" s="161"/>
      <c r="AI34" s="162">
        <f>PRODUCT(AG34:AH34)</f>
        <v>0</v>
      </c>
      <c r="AJ34" s="163"/>
      <c r="AK34" s="160"/>
      <c r="AL34" s="161"/>
      <c r="AM34" s="162">
        <f>PRODUCT(AK34:AL34)</f>
        <v>0</v>
      </c>
      <c r="AN34" s="163"/>
      <c r="AO34" s="160"/>
      <c r="AP34" s="161"/>
      <c r="AQ34" s="162">
        <f>PRODUCT(AO34:AP34)</f>
        <v>0</v>
      </c>
    </row>
    <row r="35" spans="1:43" ht="12.75">
      <c r="A35" s="7">
        <f t="shared" si="9"/>
        <v>30</v>
      </c>
      <c r="B35" s="5"/>
      <c r="C35" s="32"/>
      <c r="D35" s="32"/>
      <c r="E35" s="32"/>
      <c r="F35" s="32"/>
      <c r="G35" s="32"/>
      <c r="H35" s="163"/>
      <c r="I35" s="160"/>
      <c r="J35" s="161"/>
      <c r="K35" s="160">
        <f t="shared" si="26"/>
        <v>0</v>
      </c>
      <c r="L35" s="161"/>
      <c r="M35" s="161"/>
      <c r="N35" s="160">
        <f t="shared" si="16"/>
        <v>0</v>
      </c>
      <c r="O35" s="162">
        <f>PRODUCT(K35,M35)</f>
        <v>0</v>
      </c>
      <c r="P35" s="163"/>
      <c r="Q35" s="160"/>
      <c r="R35" s="161"/>
      <c r="S35" s="160">
        <f>PRODUCT(Q35:R35)</f>
        <v>0</v>
      </c>
      <c r="T35" s="161"/>
      <c r="U35" s="161"/>
      <c r="V35" s="160">
        <f>PRODUCT(P35,T35)</f>
        <v>0</v>
      </c>
      <c r="W35" s="162">
        <f>PRODUCT(S35,U35)</f>
        <v>0</v>
      </c>
      <c r="X35" s="163"/>
      <c r="Y35" s="160"/>
      <c r="Z35" s="161"/>
      <c r="AA35" s="162">
        <f>PRODUCT(Y35:Z35)</f>
        <v>0</v>
      </c>
      <c r="AB35" s="163"/>
      <c r="AC35" s="160"/>
      <c r="AD35" s="161"/>
      <c r="AE35" s="162">
        <f>PRODUCT(AC35:AD35)</f>
        <v>0</v>
      </c>
      <c r="AF35" s="163"/>
      <c r="AG35" s="160"/>
      <c r="AH35" s="161"/>
      <c r="AI35" s="162">
        <f>PRODUCT(AG35:AH35)</f>
        <v>0</v>
      </c>
      <c r="AJ35" s="163"/>
      <c r="AK35" s="160"/>
      <c r="AL35" s="161"/>
      <c r="AM35" s="162">
        <f>PRODUCT(AK35:AL35)</f>
        <v>0</v>
      </c>
      <c r="AN35" s="163"/>
      <c r="AO35" s="160"/>
      <c r="AP35" s="161"/>
      <c r="AQ35" s="162">
        <f>PRODUCT(AO35:AP35)</f>
        <v>0</v>
      </c>
    </row>
    <row r="36" spans="1:43" ht="12.75">
      <c r="A36" s="7">
        <f t="shared" si="9"/>
        <v>31</v>
      </c>
      <c r="B36" s="5"/>
      <c r="C36" s="32"/>
      <c r="D36" s="32"/>
      <c r="E36" s="32"/>
      <c r="F36" s="32"/>
      <c r="G36" s="32"/>
      <c r="H36" s="163"/>
      <c r="I36" s="160"/>
      <c r="J36" s="161"/>
      <c r="K36" s="160">
        <f>PRODUCT(I36:J36)</f>
        <v>0</v>
      </c>
      <c r="L36" s="161"/>
      <c r="M36" s="161"/>
      <c r="N36" s="160">
        <f t="shared" si="16"/>
        <v>0</v>
      </c>
      <c r="O36" s="162">
        <f t="shared" si="17"/>
        <v>0</v>
      </c>
      <c r="P36" s="163"/>
      <c r="Q36" s="160"/>
      <c r="R36" s="161"/>
      <c r="S36" s="160">
        <f t="shared" si="19"/>
        <v>0</v>
      </c>
      <c r="T36" s="161"/>
      <c r="U36" s="161"/>
      <c r="V36" s="160">
        <f t="shared" si="20"/>
        <v>0</v>
      </c>
      <c r="W36" s="162">
        <f t="shared" si="18"/>
        <v>0</v>
      </c>
      <c r="X36" s="163"/>
      <c r="Y36" s="160"/>
      <c r="Z36" s="161"/>
      <c r="AA36" s="162">
        <f t="shared" si="21"/>
        <v>0</v>
      </c>
      <c r="AB36" s="163"/>
      <c r="AC36" s="160"/>
      <c r="AD36" s="161"/>
      <c r="AE36" s="162">
        <f t="shared" si="22"/>
        <v>0</v>
      </c>
      <c r="AF36" s="163"/>
      <c r="AG36" s="160"/>
      <c r="AH36" s="161"/>
      <c r="AI36" s="162">
        <f t="shared" si="23"/>
        <v>0</v>
      </c>
      <c r="AJ36" s="163"/>
      <c r="AK36" s="160"/>
      <c r="AL36" s="161"/>
      <c r="AM36" s="162">
        <f t="shared" si="24"/>
        <v>0</v>
      </c>
      <c r="AN36" s="163"/>
      <c r="AO36" s="160"/>
      <c r="AP36" s="161"/>
      <c r="AQ36" s="162">
        <f t="shared" si="25"/>
        <v>0</v>
      </c>
    </row>
    <row r="37" spans="1:43" ht="12.75">
      <c r="A37" s="7">
        <f t="shared" si="9"/>
        <v>32</v>
      </c>
      <c r="B37" s="5"/>
      <c r="C37" s="32"/>
      <c r="D37" s="32"/>
      <c r="E37" s="32"/>
      <c r="F37" s="32"/>
      <c r="G37" s="32"/>
      <c r="H37" s="163"/>
      <c r="I37" s="160"/>
      <c r="J37" s="161"/>
      <c r="K37" s="160">
        <f>PRODUCT(I37:J37)</f>
        <v>0</v>
      </c>
      <c r="L37" s="161"/>
      <c r="M37" s="161"/>
      <c r="N37" s="160">
        <f t="shared" si="16"/>
        <v>0</v>
      </c>
      <c r="O37" s="162">
        <f t="shared" si="17"/>
        <v>0</v>
      </c>
      <c r="P37" s="163"/>
      <c r="Q37" s="160"/>
      <c r="R37" s="161"/>
      <c r="S37" s="160">
        <f t="shared" si="19"/>
        <v>0</v>
      </c>
      <c r="T37" s="161"/>
      <c r="U37" s="161"/>
      <c r="V37" s="160">
        <f t="shared" si="20"/>
        <v>0</v>
      </c>
      <c r="W37" s="162">
        <f t="shared" si="18"/>
        <v>0</v>
      </c>
      <c r="X37" s="163"/>
      <c r="Y37" s="160"/>
      <c r="Z37" s="161"/>
      <c r="AA37" s="162">
        <f t="shared" si="21"/>
        <v>0</v>
      </c>
      <c r="AB37" s="163"/>
      <c r="AC37" s="160"/>
      <c r="AD37" s="161"/>
      <c r="AE37" s="162">
        <f t="shared" si="22"/>
        <v>0</v>
      </c>
      <c r="AF37" s="163"/>
      <c r="AG37" s="160"/>
      <c r="AH37" s="161"/>
      <c r="AI37" s="162">
        <f t="shared" si="23"/>
        <v>0</v>
      </c>
      <c r="AJ37" s="163"/>
      <c r="AK37" s="160"/>
      <c r="AL37" s="161"/>
      <c r="AM37" s="162">
        <f t="shared" si="24"/>
        <v>0</v>
      </c>
      <c r="AN37" s="163"/>
      <c r="AO37" s="160"/>
      <c r="AP37" s="161"/>
      <c r="AQ37" s="162">
        <f t="shared" si="25"/>
        <v>0</v>
      </c>
    </row>
    <row r="38" spans="1:43" ht="12.75">
      <c r="A38" s="7">
        <f t="shared" si="9"/>
        <v>33</v>
      </c>
      <c r="B38" s="5"/>
      <c r="C38" s="32"/>
      <c r="D38" s="32"/>
      <c r="E38" s="32"/>
      <c r="F38" s="32"/>
      <c r="G38" s="32"/>
      <c r="H38" s="163"/>
      <c r="I38" s="160"/>
      <c r="J38" s="161"/>
      <c r="K38" s="160">
        <f>PRODUCT(I38:J38)</f>
        <v>0</v>
      </c>
      <c r="L38" s="161"/>
      <c r="M38" s="161"/>
      <c r="N38" s="160">
        <f t="shared" si="16"/>
        <v>0</v>
      </c>
      <c r="O38" s="162">
        <f>PRODUCT(K38,M38)</f>
        <v>0</v>
      </c>
      <c r="P38" s="163"/>
      <c r="Q38" s="160"/>
      <c r="R38" s="161"/>
      <c r="S38" s="160">
        <f>PRODUCT(Q38:R38)</f>
        <v>0</v>
      </c>
      <c r="T38" s="161"/>
      <c r="U38" s="161"/>
      <c r="V38" s="160">
        <f>PRODUCT(P38,T38)</f>
        <v>0</v>
      </c>
      <c r="W38" s="162">
        <f>PRODUCT(S38,U38)</f>
        <v>0</v>
      </c>
      <c r="X38" s="163"/>
      <c r="Y38" s="160"/>
      <c r="Z38" s="161"/>
      <c r="AA38" s="162">
        <f>PRODUCT(Y38:Z38)</f>
        <v>0</v>
      </c>
      <c r="AB38" s="163"/>
      <c r="AC38" s="160"/>
      <c r="AD38" s="161"/>
      <c r="AE38" s="162">
        <f>PRODUCT(AC38:AD38)</f>
        <v>0</v>
      </c>
      <c r="AF38" s="163"/>
      <c r="AG38" s="160"/>
      <c r="AH38" s="161"/>
      <c r="AI38" s="162">
        <f>PRODUCT(AG38:AH38)</f>
        <v>0</v>
      </c>
      <c r="AJ38" s="163"/>
      <c r="AK38" s="160"/>
      <c r="AL38" s="161"/>
      <c r="AM38" s="162">
        <f>PRODUCT(AK38:AL38)</f>
        <v>0</v>
      </c>
      <c r="AN38" s="163"/>
      <c r="AO38" s="160"/>
      <c r="AP38" s="161"/>
      <c r="AQ38" s="162">
        <f>PRODUCT(AO38:AP38)</f>
        <v>0</v>
      </c>
    </row>
    <row r="39" spans="1:43" ht="12.75">
      <c r="A39" s="328" t="s">
        <v>270</v>
      </c>
      <c r="B39" s="329"/>
      <c r="C39" s="329"/>
      <c r="D39" s="32"/>
      <c r="E39" s="32"/>
      <c r="F39" s="32"/>
      <c r="G39" s="32"/>
      <c r="H39" s="330">
        <v>8.65</v>
      </c>
      <c r="I39" s="331"/>
      <c r="J39" s="146"/>
      <c r="K39" s="147"/>
      <c r="L39" s="146"/>
      <c r="M39" s="146"/>
      <c r="N39" s="147"/>
      <c r="O39" s="148"/>
      <c r="P39" s="163"/>
      <c r="Q39" s="160"/>
      <c r="R39" s="161"/>
      <c r="S39" s="160">
        <f>PRODUCT(Q39:R39)</f>
        <v>0</v>
      </c>
      <c r="T39" s="161"/>
      <c r="U39" s="161"/>
      <c r="V39" s="160">
        <f>PRODUCT(P39,T39)</f>
        <v>0</v>
      </c>
      <c r="W39" s="162">
        <f>PRODUCT(S39,U39)</f>
        <v>0</v>
      </c>
      <c r="X39" s="163"/>
      <c r="Y39" s="160"/>
      <c r="Z39" s="161"/>
      <c r="AA39" s="162">
        <f>PRODUCT(Y39:Z39)</f>
        <v>0</v>
      </c>
      <c r="AB39" s="163"/>
      <c r="AC39" s="160"/>
      <c r="AD39" s="161"/>
      <c r="AE39" s="162">
        <f>PRODUCT(AC39:AD39)</f>
        <v>0</v>
      </c>
      <c r="AF39" s="163"/>
      <c r="AG39" s="160"/>
      <c r="AH39" s="161"/>
      <c r="AI39" s="162">
        <f>PRODUCT(AG39:AH39)</f>
        <v>0</v>
      </c>
      <c r="AJ39" s="163"/>
      <c r="AK39" s="160"/>
      <c r="AL39" s="161"/>
      <c r="AM39" s="162">
        <f>PRODUCT(AK39:AL39)</f>
        <v>0</v>
      </c>
      <c r="AN39" s="163"/>
      <c r="AO39" s="160"/>
      <c r="AP39" s="161"/>
      <c r="AQ39" s="162">
        <f>PRODUCT(AO39:AP39)</f>
        <v>0</v>
      </c>
    </row>
    <row r="40" spans="1:43" s="36" customFormat="1" ht="10.5" thickBot="1">
      <c r="A40" s="54"/>
      <c r="H40" s="38" t="s">
        <v>29</v>
      </c>
      <c r="I40" s="39" t="s">
        <v>30</v>
      </c>
      <c r="J40" s="39"/>
      <c r="K40" s="39" t="s">
        <v>31</v>
      </c>
      <c r="L40" s="39" t="s">
        <v>32</v>
      </c>
      <c r="M40" s="39" t="s">
        <v>33</v>
      </c>
      <c r="N40" s="39" t="s">
        <v>34</v>
      </c>
      <c r="O40" s="40" t="s">
        <v>35</v>
      </c>
      <c r="P40" s="37" t="s">
        <v>29</v>
      </c>
      <c r="Q40" s="37" t="s">
        <v>30</v>
      </c>
      <c r="R40" s="37"/>
      <c r="S40" s="37" t="s">
        <v>31</v>
      </c>
      <c r="T40" s="37" t="s">
        <v>32</v>
      </c>
      <c r="U40" s="37" t="s">
        <v>33</v>
      </c>
      <c r="V40" s="37" t="s">
        <v>34</v>
      </c>
      <c r="W40" s="37" t="s">
        <v>35</v>
      </c>
      <c r="X40" s="38" t="s">
        <v>29</v>
      </c>
      <c r="Y40" s="39" t="s">
        <v>30</v>
      </c>
      <c r="Z40" s="39"/>
      <c r="AA40" s="40" t="s">
        <v>31</v>
      </c>
      <c r="AB40" s="37" t="s">
        <v>29</v>
      </c>
      <c r="AC40" s="37" t="s">
        <v>30</v>
      </c>
      <c r="AD40" s="37"/>
      <c r="AE40" s="37" t="s">
        <v>31</v>
      </c>
      <c r="AF40" s="38" t="s">
        <v>29</v>
      </c>
      <c r="AG40" s="39" t="s">
        <v>30</v>
      </c>
      <c r="AH40" s="39"/>
      <c r="AI40" s="40" t="s">
        <v>31</v>
      </c>
      <c r="AJ40" s="37" t="s">
        <v>29</v>
      </c>
      <c r="AK40" s="37" t="s">
        <v>30</v>
      </c>
      <c r="AL40" s="37"/>
      <c r="AM40" s="37" t="s">
        <v>31</v>
      </c>
      <c r="AN40" s="38" t="s">
        <v>29</v>
      </c>
      <c r="AO40" s="39" t="s">
        <v>30</v>
      </c>
      <c r="AP40" s="39"/>
      <c r="AQ40" s="40" t="s">
        <v>31</v>
      </c>
    </row>
    <row r="41" spans="3:43" s="46" customFormat="1" ht="15" customHeight="1" thickBot="1">
      <c r="C41" s="171" t="s">
        <v>27</v>
      </c>
      <c r="H41" s="164">
        <f>SUM(H6:H38)</f>
        <v>114.5</v>
      </c>
      <c r="I41" s="165">
        <f>SUM(I6:I38)+H39</f>
        <v>34.65</v>
      </c>
      <c r="J41" s="166"/>
      <c r="K41" s="165">
        <f>SUM(K6:K39)</f>
        <v>15.6</v>
      </c>
      <c r="L41" s="166"/>
      <c r="M41" s="166"/>
      <c r="N41" s="165">
        <f>SUM(N6:N39)</f>
        <v>349.63020000000006</v>
      </c>
      <c r="O41" s="167">
        <f>SUM(O6:O39)</f>
        <v>47.57999999999999</v>
      </c>
      <c r="P41" s="168">
        <f>SUM(P6:P39)</f>
        <v>0</v>
      </c>
      <c r="Q41" s="165">
        <f>SUM(Q6:Q39)</f>
        <v>0</v>
      </c>
      <c r="R41" s="47"/>
      <c r="S41" s="168">
        <f>SUM(S6:S39)</f>
        <v>0</v>
      </c>
      <c r="T41" s="47"/>
      <c r="U41" s="47"/>
      <c r="V41" s="168">
        <f>SUM(V6:V39)</f>
        <v>0</v>
      </c>
      <c r="W41" s="168">
        <f>SUM(W6:W39)</f>
        <v>0</v>
      </c>
      <c r="X41" s="164">
        <f>SUM(X6:X39)</f>
        <v>0</v>
      </c>
      <c r="Y41" s="165">
        <f>SUM(Y6:Y39)</f>
        <v>0</v>
      </c>
      <c r="Z41" s="166"/>
      <c r="AA41" s="167">
        <f>SUM(AA6:AA39)</f>
        <v>0</v>
      </c>
      <c r="AB41" s="168">
        <f>SUM(AB6:AB39)</f>
        <v>0</v>
      </c>
      <c r="AC41" s="165">
        <f>SUM(AC6:AC39)</f>
        <v>0</v>
      </c>
      <c r="AD41" s="166"/>
      <c r="AE41" s="169">
        <f>SUM(AE6:AE39)</f>
        <v>0</v>
      </c>
      <c r="AF41" s="164">
        <f>SUM(AF6:AF39)</f>
        <v>0</v>
      </c>
      <c r="AG41" s="165">
        <f>SUM(AG6:AG39)</f>
        <v>0</v>
      </c>
      <c r="AH41" s="166"/>
      <c r="AI41" s="167">
        <f>SUM(AI6:AI39)</f>
        <v>0</v>
      </c>
      <c r="AJ41" s="168">
        <f>SUM(AJ6:AJ39)</f>
        <v>0</v>
      </c>
      <c r="AK41" s="165">
        <f>SUM(AK6:AK39)</f>
        <v>0</v>
      </c>
      <c r="AL41" s="166"/>
      <c r="AM41" s="169">
        <f>SUM(AM6:AM39)</f>
        <v>0</v>
      </c>
      <c r="AN41" s="164">
        <f>SUM(AN6:AN39)</f>
        <v>0</v>
      </c>
      <c r="AO41" s="165">
        <f>SUM(AM6:AM39)</f>
        <v>0</v>
      </c>
      <c r="AP41" s="166"/>
      <c r="AQ41" s="167">
        <f>SUM(AQ6:AQ39)</f>
        <v>0</v>
      </c>
    </row>
    <row r="42" spans="8:43" s="41" customFormat="1" ht="15" customHeight="1">
      <c r="H42" s="42"/>
      <c r="I42" s="16"/>
      <c r="J42" s="16"/>
      <c r="K42" s="325" t="s">
        <v>28</v>
      </c>
      <c r="L42" s="325"/>
      <c r="M42" s="325"/>
      <c r="N42" s="323">
        <f>SUM(N41:O41)</f>
        <v>397.21020000000004</v>
      </c>
      <c r="O42" s="324"/>
      <c r="S42" s="325" t="s">
        <v>28</v>
      </c>
      <c r="T42" s="325"/>
      <c r="U42" s="325"/>
      <c r="V42" s="323">
        <f>SUM(V41:W41)</f>
        <v>0</v>
      </c>
      <c r="W42" s="324"/>
      <c r="X42" s="326" t="s">
        <v>64</v>
      </c>
      <c r="Y42" s="325"/>
      <c r="Z42" s="323">
        <f>SUM(AA41,X41)</f>
        <v>0</v>
      </c>
      <c r="AA42" s="324"/>
      <c r="AB42" s="326" t="s">
        <v>64</v>
      </c>
      <c r="AC42" s="325"/>
      <c r="AD42" s="323">
        <f>SUM(AE41,AB41)</f>
        <v>0</v>
      </c>
      <c r="AE42" s="324"/>
      <c r="AF42" s="326" t="s">
        <v>64</v>
      </c>
      <c r="AG42" s="325"/>
      <c r="AH42" s="323">
        <f>SUM(AI41,AF41)</f>
        <v>0</v>
      </c>
      <c r="AI42" s="324"/>
      <c r="AJ42" s="326" t="s">
        <v>64</v>
      </c>
      <c r="AK42" s="325"/>
      <c r="AL42" s="323">
        <f>SUM(AM41,AJ41)</f>
        <v>0</v>
      </c>
      <c r="AM42" s="324"/>
      <c r="AN42" s="326" t="s">
        <v>64</v>
      </c>
      <c r="AO42" s="325"/>
      <c r="AP42" s="323">
        <f>SUM(AQ41,AN41)</f>
        <v>0</v>
      </c>
      <c r="AQ42" s="324"/>
    </row>
    <row r="43" spans="8:43" s="41" customFormat="1" ht="3" customHeight="1">
      <c r="H43" s="42"/>
      <c r="I43" s="16"/>
      <c r="J43" s="16"/>
      <c r="K43" s="16"/>
      <c r="L43" s="16"/>
      <c r="M43" s="16"/>
      <c r="N43" s="16"/>
      <c r="O43" s="43"/>
      <c r="X43" s="42"/>
      <c r="Y43" s="16"/>
      <c r="Z43" s="16"/>
      <c r="AA43" s="43"/>
      <c r="AF43" s="42"/>
      <c r="AG43" s="16"/>
      <c r="AH43" s="16"/>
      <c r="AI43" s="43"/>
      <c r="AN43" s="42"/>
      <c r="AO43" s="16"/>
      <c r="AP43" s="16"/>
      <c r="AQ43" s="43"/>
    </row>
    <row r="44" spans="8:43" s="41" customFormat="1" ht="11.25" customHeight="1">
      <c r="H44" s="332" t="s">
        <v>59</v>
      </c>
      <c r="I44" s="333"/>
      <c r="J44" s="53" t="str">
        <f>'INTEST.'!C18</f>
        <v>C2/6</v>
      </c>
      <c r="K44" s="333" t="s">
        <v>60</v>
      </c>
      <c r="L44" s="333"/>
      <c r="M44" s="333"/>
      <c r="N44" s="185">
        <f>'INTEST.'!I23</f>
        <v>0.9836065573770492</v>
      </c>
      <c r="O44" s="43"/>
      <c r="P44" s="332" t="s">
        <v>59</v>
      </c>
      <c r="Q44" s="333"/>
      <c r="R44" s="53" t="str">
        <f>'INTEST.'!C18</f>
        <v>C2/6</v>
      </c>
      <c r="S44" s="333" t="s">
        <v>60</v>
      </c>
      <c r="T44" s="333"/>
      <c r="U44" s="333"/>
      <c r="V44" s="185">
        <f>'INTEST.'!I23</f>
        <v>0.9836065573770492</v>
      </c>
      <c r="W44" s="43"/>
      <c r="X44" s="42" t="s">
        <v>59</v>
      </c>
      <c r="Y44" s="53" t="str">
        <f>'INTEST.'!C18</f>
        <v>C2/6</v>
      </c>
      <c r="Z44" s="16" t="s">
        <v>61</v>
      </c>
      <c r="AA44" s="186">
        <f>'INTEST.'!I23</f>
        <v>0.9836065573770492</v>
      </c>
      <c r="AB44" s="42" t="s">
        <v>59</v>
      </c>
      <c r="AC44" s="53" t="str">
        <f>'INTEST.'!C18</f>
        <v>C2/6</v>
      </c>
      <c r="AD44" s="16" t="s">
        <v>61</v>
      </c>
      <c r="AE44" s="186">
        <f>'INTEST.'!I23</f>
        <v>0.9836065573770492</v>
      </c>
      <c r="AF44" s="42"/>
      <c r="AG44" s="60" t="s">
        <v>68</v>
      </c>
      <c r="AH44" s="60" t="s">
        <v>69</v>
      </c>
      <c r="AI44" s="43"/>
      <c r="AJ44" s="42" t="s">
        <v>59</v>
      </c>
      <c r="AK44" s="53" t="str">
        <f>'INTEST.'!C18</f>
        <v>C2/6</v>
      </c>
      <c r="AN44" s="42" t="s">
        <v>59</v>
      </c>
      <c r="AO44" s="64" t="str">
        <f>'INTEST.'!C18</f>
        <v>C2/6</v>
      </c>
      <c r="AP44" s="16"/>
      <c r="AQ44" s="43"/>
    </row>
    <row r="45" spans="8:43" s="41" customFormat="1" ht="11.25" customHeight="1">
      <c r="H45" s="42"/>
      <c r="I45" s="16"/>
      <c r="J45" s="16"/>
      <c r="K45" s="16"/>
      <c r="L45" s="16"/>
      <c r="M45" s="16"/>
      <c r="N45" s="16"/>
      <c r="O45" s="43"/>
      <c r="X45" s="42"/>
      <c r="Y45" s="16"/>
      <c r="Z45" s="16"/>
      <c r="AA45" s="43"/>
      <c r="AF45" s="59" t="s">
        <v>59</v>
      </c>
      <c r="AG45" s="45" t="str">
        <f>'INTEST.'!C18</f>
        <v>C2/6</v>
      </c>
      <c r="AH45" s="45" t="str">
        <f>'INTEST.'!C18</f>
        <v>C2/6</v>
      </c>
      <c r="AI45" s="43"/>
      <c r="AK45" s="61"/>
      <c r="AL45" s="62" t="s">
        <v>70</v>
      </c>
      <c r="AM45" s="62" t="s">
        <v>71</v>
      </c>
      <c r="AN45" s="42"/>
      <c r="AO45" s="16"/>
      <c r="AP45" s="16"/>
      <c r="AQ45" s="43"/>
    </row>
    <row r="46" spans="8:43" s="41" customFormat="1" ht="9" customHeight="1">
      <c r="H46" s="334" t="s">
        <v>63</v>
      </c>
      <c r="I46" s="335"/>
      <c r="J46" s="335"/>
      <c r="K46" s="335"/>
      <c r="L46" s="335"/>
      <c r="M46" s="335"/>
      <c r="N46" s="335"/>
      <c r="O46" s="336"/>
      <c r="R46" s="55" t="s">
        <v>63</v>
      </c>
      <c r="X46" s="57" t="s">
        <v>65</v>
      </c>
      <c r="Y46" s="16"/>
      <c r="Z46" s="16"/>
      <c r="AA46" s="43"/>
      <c r="AB46" s="55" t="s">
        <v>66</v>
      </c>
      <c r="AF46" s="58" t="s">
        <v>67</v>
      </c>
      <c r="AG46" s="16"/>
      <c r="AH46" s="53"/>
      <c r="AI46" s="43"/>
      <c r="AK46" s="63" t="s">
        <v>72</v>
      </c>
      <c r="AL46" s="65"/>
      <c r="AM46" s="66"/>
      <c r="AN46" s="58" t="s">
        <v>67</v>
      </c>
      <c r="AO46" s="16"/>
      <c r="AP46" s="67"/>
      <c r="AQ46" s="43"/>
    </row>
    <row r="47" spans="8:43" s="41" customFormat="1" ht="9.75">
      <c r="H47" s="42"/>
      <c r="I47" s="16"/>
      <c r="J47" s="16"/>
      <c r="K47" s="16"/>
      <c r="L47" s="16"/>
      <c r="M47" s="16"/>
      <c r="N47" s="16"/>
      <c r="O47" s="43"/>
      <c r="X47" s="42"/>
      <c r="Y47" s="16"/>
      <c r="Z47" s="16"/>
      <c r="AA47" s="43"/>
      <c r="AF47" s="170"/>
      <c r="AG47" s="16"/>
      <c r="AH47" s="16"/>
      <c r="AI47" s="43"/>
      <c r="AK47" s="63" t="s">
        <v>73</v>
      </c>
      <c r="AL47" s="65"/>
      <c r="AM47" s="66"/>
      <c r="AN47" s="42"/>
      <c r="AO47" s="16"/>
      <c r="AP47" s="16"/>
      <c r="AQ47" s="43"/>
    </row>
    <row r="48" spans="8:46" s="41" customFormat="1" ht="9.75">
      <c r="H48" s="321"/>
      <c r="I48" s="322"/>
      <c r="J48" s="315" t="s">
        <v>18</v>
      </c>
      <c r="K48" s="315"/>
      <c r="L48" s="315" t="s">
        <v>322</v>
      </c>
      <c r="M48" s="315"/>
      <c r="N48" s="308" t="s">
        <v>19</v>
      </c>
      <c r="O48" s="287"/>
      <c r="P48" s="321"/>
      <c r="Q48" s="322"/>
      <c r="R48" s="315" t="s">
        <v>18</v>
      </c>
      <c r="S48" s="315"/>
      <c r="T48" s="315" t="s">
        <v>322</v>
      </c>
      <c r="U48" s="315"/>
      <c r="V48" s="308" t="s">
        <v>19</v>
      </c>
      <c r="W48" s="287"/>
      <c r="X48" s="56"/>
      <c r="Y48" s="29" t="s">
        <v>294</v>
      </c>
      <c r="Z48" s="29" t="s">
        <v>322</v>
      </c>
      <c r="AA48" s="44" t="s">
        <v>24</v>
      </c>
      <c r="AB48" s="56"/>
      <c r="AC48" s="29" t="s">
        <v>294</v>
      </c>
      <c r="AD48" s="29" t="s">
        <v>322</v>
      </c>
      <c r="AE48" s="44" t="s">
        <v>24</v>
      </c>
      <c r="AF48" s="56" t="s">
        <v>23</v>
      </c>
      <c r="AG48" s="29" t="s">
        <v>294</v>
      </c>
      <c r="AH48" s="29" t="s">
        <v>322</v>
      </c>
      <c r="AI48" s="44" t="s">
        <v>24</v>
      </c>
      <c r="AJ48" s="56" t="s">
        <v>23</v>
      </c>
      <c r="AK48" s="29" t="s">
        <v>294</v>
      </c>
      <c r="AL48" s="29" t="s">
        <v>322</v>
      </c>
      <c r="AM48" s="44" t="s">
        <v>24</v>
      </c>
      <c r="AN48" s="56" t="s">
        <v>23</v>
      </c>
      <c r="AO48" s="29" t="s">
        <v>294</v>
      </c>
      <c r="AP48" s="29" t="s">
        <v>322</v>
      </c>
      <c r="AQ48" s="44" t="s">
        <v>24</v>
      </c>
      <c r="AT48" s="264"/>
    </row>
    <row r="49" spans="8:46" s="41" customFormat="1" ht="9" customHeight="1">
      <c r="H49" s="316" t="s">
        <v>20</v>
      </c>
      <c r="I49" s="317"/>
      <c r="J49" s="313">
        <f>SUM(N42)</f>
        <v>397.21020000000004</v>
      </c>
      <c r="K49" s="313"/>
      <c r="L49" s="314">
        <v>8.7</v>
      </c>
      <c r="M49" s="314"/>
      <c r="N49" s="309">
        <f>PRODUCT(J49:M49)</f>
        <v>3455.72874</v>
      </c>
      <c r="O49" s="310"/>
      <c r="P49" s="318" t="s">
        <v>20</v>
      </c>
      <c r="Q49" s="319"/>
      <c r="R49" s="313">
        <f>SUM(V42)</f>
        <v>0</v>
      </c>
      <c r="S49" s="313"/>
      <c r="T49" s="314"/>
      <c r="U49" s="314"/>
      <c r="V49" s="311">
        <f>PRODUCT(R49:U49)</f>
        <v>0</v>
      </c>
      <c r="W49" s="312"/>
      <c r="X49" s="48" t="s">
        <v>25</v>
      </c>
      <c r="Y49" s="157">
        <f>SUM(Z42)</f>
        <v>0</v>
      </c>
      <c r="Z49" s="212">
        <v>1000</v>
      </c>
      <c r="AA49" s="156">
        <f>PRODUCT(Y49:Z49)</f>
        <v>0</v>
      </c>
      <c r="AB49" s="48" t="s">
        <v>25</v>
      </c>
      <c r="AC49" s="157">
        <f>SUM(AD42)</f>
        <v>0</v>
      </c>
      <c r="AD49" s="212">
        <v>17.98</v>
      </c>
      <c r="AE49" s="263">
        <f>PRODUCT(AC49:AD49)</f>
        <v>0</v>
      </c>
      <c r="AF49" s="48" t="s">
        <v>25</v>
      </c>
      <c r="AG49" s="157">
        <f>SUM(AH42)</f>
        <v>0</v>
      </c>
      <c r="AH49" s="212">
        <v>3.47</v>
      </c>
      <c r="AI49" s="263">
        <f>PRODUCT(AG49:AH49)</f>
        <v>0</v>
      </c>
      <c r="AJ49" s="48" t="s">
        <v>25</v>
      </c>
      <c r="AK49" s="157">
        <f>SUM(AL42)</f>
        <v>0</v>
      </c>
      <c r="AL49" s="212"/>
      <c r="AM49" s="156">
        <f>PRODUCT(AK49:AL49)</f>
        <v>0</v>
      </c>
      <c r="AN49" s="48" t="s">
        <v>25</v>
      </c>
      <c r="AO49" s="157">
        <f>SUM(AP42)</f>
        <v>0</v>
      </c>
      <c r="AP49" s="212"/>
      <c r="AQ49" s="156">
        <f>PRODUCT(AO49:AP49)</f>
        <v>0</v>
      </c>
      <c r="AT49" s="264"/>
    </row>
    <row r="50" spans="8:43" s="41" customFormat="1" ht="9" customHeight="1">
      <c r="H50" s="316" t="s">
        <v>21</v>
      </c>
      <c r="I50" s="317"/>
      <c r="J50" s="313">
        <f>SUM(N42)</f>
        <v>397.21020000000004</v>
      </c>
      <c r="K50" s="313"/>
      <c r="L50" s="314">
        <v>4.35</v>
      </c>
      <c r="M50" s="314"/>
      <c r="N50" s="309">
        <f>PRODUCT(J50:M50)</f>
        <v>1727.86437</v>
      </c>
      <c r="O50" s="310"/>
      <c r="P50" s="316" t="s">
        <v>21</v>
      </c>
      <c r="Q50" s="317"/>
      <c r="R50" s="313">
        <f>SUM(V42)</f>
        <v>0</v>
      </c>
      <c r="S50" s="313"/>
      <c r="T50" s="314"/>
      <c r="U50" s="314"/>
      <c r="V50" s="311">
        <f>PRODUCT(R50:U50)</f>
        <v>0</v>
      </c>
      <c r="W50" s="312"/>
      <c r="X50" s="48" t="s">
        <v>26</v>
      </c>
      <c r="Y50" s="157">
        <f>SUM(Z42)</f>
        <v>0</v>
      </c>
      <c r="Z50" s="212">
        <v>1000</v>
      </c>
      <c r="AA50" s="156">
        <f>PRODUCT(Y50:Z50)</f>
        <v>0</v>
      </c>
      <c r="AB50" s="48" t="s">
        <v>26</v>
      </c>
      <c r="AC50" s="157">
        <f>SUM(AD42)</f>
        <v>0</v>
      </c>
      <c r="AD50" s="212">
        <v>7.44</v>
      </c>
      <c r="AE50" s="263">
        <f>PRODUCT(AC50:AD50)</f>
        <v>0</v>
      </c>
      <c r="AF50" s="48" t="s">
        <v>26</v>
      </c>
      <c r="AG50" s="157">
        <f>SUM(AH42)</f>
        <v>0</v>
      </c>
      <c r="AH50" s="212">
        <v>1.39</v>
      </c>
      <c r="AI50" s="263">
        <f>PRODUCT(AG50:AH50)</f>
        <v>0</v>
      </c>
      <c r="AJ50" s="48" t="s">
        <v>26</v>
      </c>
      <c r="AK50" s="157">
        <f>SUM(AL42)</f>
        <v>0</v>
      </c>
      <c r="AL50" s="212"/>
      <c r="AM50" s="156">
        <f>PRODUCT(AK50:AL50)</f>
        <v>0</v>
      </c>
      <c r="AN50" s="48" t="s">
        <v>26</v>
      </c>
      <c r="AO50" s="157">
        <f>SUM(AP42)</f>
        <v>0</v>
      </c>
      <c r="AP50" s="212"/>
      <c r="AQ50" s="156">
        <f>PRODUCT(AO50:AP50)</f>
        <v>0</v>
      </c>
    </row>
    <row r="51" spans="8:46" s="41" customFormat="1" ht="10.5" thickBot="1">
      <c r="H51" s="49"/>
      <c r="I51" s="50"/>
      <c r="J51" s="50"/>
      <c r="K51" s="303" t="s">
        <v>22</v>
      </c>
      <c r="L51" s="303"/>
      <c r="M51" s="303"/>
      <c r="N51" s="304">
        <f>SUM(N49:O50)</f>
        <v>5183.59311</v>
      </c>
      <c r="O51" s="305"/>
      <c r="P51" s="49"/>
      <c r="Q51" s="50"/>
      <c r="R51" s="50"/>
      <c r="S51" s="303" t="s">
        <v>22</v>
      </c>
      <c r="T51" s="303"/>
      <c r="U51" s="303"/>
      <c r="V51" s="306">
        <f>SUM(V49:W50)</f>
        <v>0</v>
      </c>
      <c r="W51" s="307"/>
      <c r="X51" s="327" t="s">
        <v>22</v>
      </c>
      <c r="Y51" s="303"/>
      <c r="Z51" s="306">
        <f>SUM(AA49:AA50)</f>
        <v>0</v>
      </c>
      <c r="AA51" s="307"/>
      <c r="AB51" s="327" t="s">
        <v>22</v>
      </c>
      <c r="AC51" s="303"/>
      <c r="AD51" s="320">
        <f>SUM(AE49:AE50)</f>
        <v>0</v>
      </c>
      <c r="AE51" s="305"/>
      <c r="AF51" s="327" t="s">
        <v>22</v>
      </c>
      <c r="AG51" s="303"/>
      <c r="AH51" s="320">
        <f>SUM(AI49:AI50)</f>
        <v>0</v>
      </c>
      <c r="AI51" s="305"/>
      <c r="AJ51" s="327" t="s">
        <v>22</v>
      </c>
      <c r="AK51" s="303"/>
      <c r="AL51" s="306">
        <f>SUM(AM49:AM50)</f>
        <v>0</v>
      </c>
      <c r="AM51" s="307"/>
      <c r="AN51" s="327" t="s">
        <v>22</v>
      </c>
      <c r="AO51" s="303"/>
      <c r="AP51" s="306">
        <f>PRODUCT(AQ49:AQ50)</f>
        <v>0</v>
      </c>
      <c r="AQ51" s="307"/>
      <c r="AT51" s="264"/>
    </row>
    <row r="52" s="2" customFormat="1" ht="13.5" thickBot="1"/>
    <row r="53" spans="8:37" s="2" customFormat="1" ht="12.75">
      <c r="H53" s="337" t="s">
        <v>306</v>
      </c>
      <c r="I53" s="338"/>
      <c r="J53" s="338"/>
      <c r="K53" s="338"/>
      <c r="L53" s="338"/>
      <c r="M53" s="338"/>
      <c r="N53" s="338"/>
      <c r="O53" s="339"/>
      <c r="AK53" s="16"/>
    </row>
    <row r="54" spans="8:15" ht="12.75">
      <c r="H54" s="316"/>
      <c r="I54" s="317"/>
      <c r="J54" s="315" t="s">
        <v>307</v>
      </c>
      <c r="K54" s="315"/>
      <c r="L54" s="315" t="s">
        <v>312</v>
      </c>
      <c r="M54" s="315"/>
      <c r="N54" s="308"/>
      <c r="O54" s="287"/>
    </row>
    <row r="55" spans="8:46" ht="12.75">
      <c r="H55" s="340" t="s">
        <v>308</v>
      </c>
      <c r="I55" s="341"/>
      <c r="J55" s="282">
        <f>H41</f>
        <v>114.5</v>
      </c>
      <c r="K55" s="283"/>
      <c r="L55" s="282">
        <f>I41</f>
        <v>34.65</v>
      </c>
      <c r="M55" s="283"/>
      <c r="N55" s="286">
        <f aca="true" t="shared" si="27" ref="N55:N60">J55+L55</f>
        <v>149.15</v>
      </c>
      <c r="O55" s="287"/>
      <c r="AT55" s="198"/>
    </row>
    <row r="56" spans="8:15" ht="12.75">
      <c r="H56" s="284" t="s">
        <v>309</v>
      </c>
      <c r="I56" s="285"/>
      <c r="J56" s="282"/>
      <c r="K56" s="283"/>
      <c r="L56" s="282"/>
      <c r="M56" s="283"/>
      <c r="N56" s="286">
        <f t="shared" si="27"/>
        <v>0</v>
      </c>
      <c r="O56" s="287"/>
    </row>
    <row r="57" spans="8:15" ht="12.75">
      <c r="H57" s="288" t="s">
        <v>310</v>
      </c>
      <c r="I57" s="289"/>
      <c r="J57" s="282"/>
      <c r="K57" s="283"/>
      <c r="L57" s="282"/>
      <c r="M57" s="283"/>
      <c r="N57" s="286">
        <f t="shared" si="27"/>
        <v>0</v>
      </c>
      <c r="O57" s="287"/>
    </row>
    <row r="58" spans="8:15" ht="12.75">
      <c r="H58" s="340" t="s">
        <v>311</v>
      </c>
      <c r="I58" s="341"/>
      <c r="J58" s="282"/>
      <c r="K58" s="283"/>
      <c r="L58" s="282"/>
      <c r="M58" s="283"/>
      <c r="N58" s="286">
        <f t="shared" si="27"/>
        <v>0</v>
      </c>
      <c r="O58" s="287"/>
    </row>
    <row r="59" spans="8:15" ht="12.75">
      <c r="H59" s="284" t="s">
        <v>376</v>
      </c>
      <c r="I59" s="285"/>
      <c r="J59" s="282"/>
      <c r="K59" s="283"/>
      <c r="L59" s="282"/>
      <c r="M59" s="283"/>
      <c r="N59" s="286">
        <f t="shared" si="27"/>
        <v>0</v>
      </c>
      <c r="O59" s="287"/>
    </row>
    <row r="60" spans="8:15" ht="12.75">
      <c r="H60" s="288" t="s">
        <v>377</v>
      </c>
      <c r="I60" s="289"/>
      <c r="J60" s="282"/>
      <c r="K60" s="283"/>
      <c r="L60" s="282"/>
      <c r="M60" s="283"/>
      <c r="N60" s="286">
        <f t="shared" si="27"/>
        <v>0</v>
      </c>
      <c r="O60" s="287"/>
    </row>
    <row r="61" spans="8:15" ht="13.5" thickBot="1">
      <c r="H61" s="183"/>
      <c r="I61" s="184"/>
      <c r="J61" s="184"/>
      <c r="K61" s="342" t="s">
        <v>22</v>
      </c>
      <c r="L61" s="342"/>
      <c r="M61" s="342"/>
      <c r="N61" s="304">
        <f>SUM(N55:O60)</f>
        <v>149.15</v>
      </c>
      <c r="O61" s="305"/>
    </row>
  </sheetData>
  <sheetProtection/>
  <mergeCells count="99">
    <mergeCell ref="L56:M56"/>
    <mergeCell ref="N56:O56"/>
    <mergeCell ref="K61:M61"/>
    <mergeCell ref="N61:O61"/>
    <mergeCell ref="H57:I57"/>
    <mergeCell ref="L57:M57"/>
    <mergeCell ref="N57:O57"/>
    <mergeCell ref="H58:I58"/>
    <mergeCell ref="L58:M58"/>
    <mergeCell ref="N58:O58"/>
    <mergeCell ref="H53:O53"/>
    <mergeCell ref="H54:I54"/>
    <mergeCell ref="J54:K54"/>
    <mergeCell ref="L54:M54"/>
    <mergeCell ref="N54:O54"/>
    <mergeCell ref="H55:I55"/>
    <mergeCell ref="L55:M55"/>
    <mergeCell ref="N55:O55"/>
    <mergeCell ref="J55:K55"/>
    <mergeCell ref="S44:U44"/>
    <mergeCell ref="H44:I44"/>
    <mergeCell ref="K44:M44"/>
    <mergeCell ref="AN42:AO42"/>
    <mergeCell ref="H46:O46"/>
    <mergeCell ref="AJ51:AK51"/>
    <mergeCell ref="AL51:AM51"/>
    <mergeCell ref="AN51:AO51"/>
    <mergeCell ref="AD51:AE51"/>
    <mergeCell ref="AF51:AG51"/>
    <mergeCell ref="A39:C39"/>
    <mergeCell ref="H39:I39"/>
    <mergeCell ref="P44:Q44"/>
    <mergeCell ref="AB42:AC42"/>
    <mergeCell ref="AD42:AE42"/>
    <mergeCell ref="AP42:AQ42"/>
    <mergeCell ref="AF42:AG42"/>
    <mergeCell ref="AH42:AI42"/>
    <mergeCell ref="AJ42:AK42"/>
    <mergeCell ref="AL42:AM42"/>
    <mergeCell ref="AP51:AQ51"/>
    <mergeCell ref="N42:O42"/>
    <mergeCell ref="K42:M42"/>
    <mergeCell ref="S42:U42"/>
    <mergeCell ref="V42:W42"/>
    <mergeCell ref="Z42:AA42"/>
    <mergeCell ref="X42:Y42"/>
    <mergeCell ref="Z51:AA51"/>
    <mergeCell ref="X51:Y51"/>
    <mergeCell ref="AB51:AC51"/>
    <mergeCell ref="AH51:AI51"/>
    <mergeCell ref="R48:S48"/>
    <mergeCell ref="R50:S50"/>
    <mergeCell ref="T50:U50"/>
    <mergeCell ref="V50:W50"/>
    <mergeCell ref="H48:I48"/>
    <mergeCell ref="P48:Q48"/>
    <mergeCell ref="T48:U48"/>
    <mergeCell ref="V48:W48"/>
    <mergeCell ref="R49:S49"/>
    <mergeCell ref="J48:K48"/>
    <mergeCell ref="L48:M48"/>
    <mergeCell ref="H50:I50"/>
    <mergeCell ref="H49:I49"/>
    <mergeCell ref="P49:Q49"/>
    <mergeCell ref="P50:Q50"/>
    <mergeCell ref="V49:W49"/>
    <mergeCell ref="J50:K50"/>
    <mergeCell ref="L50:M50"/>
    <mergeCell ref="J49:K49"/>
    <mergeCell ref="L49:M49"/>
    <mergeCell ref="N49:O49"/>
    <mergeCell ref="T49:U49"/>
    <mergeCell ref="AN2:AQ2"/>
    <mergeCell ref="X2:AA2"/>
    <mergeCell ref="AB2:AE2"/>
    <mergeCell ref="AF2:AI2"/>
    <mergeCell ref="AJ2:AM2"/>
    <mergeCell ref="N51:O51"/>
    <mergeCell ref="V51:W51"/>
    <mergeCell ref="S51:U51"/>
    <mergeCell ref="N48:O48"/>
    <mergeCell ref="N50:O50"/>
    <mergeCell ref="L59:M59"/>
    <mergeCell ref="N59:O59"/>
    <mergeCell ref="H60:I60"/>
    <mergeCell ref="L60:M60"/>
    <mergeCell ref="N60:O60"/>
    <mergeCell ref="A1:V1"/>
    <mergeCell ref="A3:C5"/>
    <mergeCell ref="H2:O2"/>
    <mergeCell ref="P2:W2"/>
    <mergeCell ref="K51:M51"/>
    <mergeCell ref="J56:K56"/>
    <mergeCell ref="J57:K57"/>
    <mergeCell ref="J58:K58"/>
    <mergeCell ref="J59:K59"/>
    <mergeCell ref="J60:K60"/>
    <mergeCell ref="H59:I59"/>
    <mergeCell ref="H56:I56"/>
  </mergeCells>
  <printOptions horizontalCentered="1" verticalCentered="1"/>
  <pageMargins left="0" right="0.4724409448818898" top="0.3937007874015748" bottom="0.1968503937007874" header="0" footer="0.5118110236220472"/>
  <pageSetup fitToHeight="1" fitToWidth="1"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B2:L177"/>
  <sheetViews>
    <sheetView tabSelected="1" zoomScalePageLayoutView="0" workbookViewId="0" topLeftCell="A170">
      <selection activeCell="L147" sqref="L147"/>
    </sheetView>
  </sheetViews>
  <sheetFormatPr defaultColWidth="9.140625" defaultRowHeight="12.75"/>
  <cols>
    <col min="1" max="1" width="0.2890625" style="51" customWidth="1"/>
    <col min="2" max="2" width="5.140625" style="51" customWidth="1"/>
    <col min="3" max="3" width="20.28125" style="51" customWidth="1"/>
    <col min="4" max="4" width="19.8515625" style="51" customWidth="1"/>
    <col min="5" max="5" width="8.8515625" style="51" customWidth="1"/>
    <col min="6" max="6" width="10.421875" style="51" customWidth="1"/>
    <col min="7" max="8" width="9.00390625" style="51" customWidth="1"/>
    <col min="9" max="9" width="10.7109375" style="72" customWidth="1"/>
    <col min="10" max="10" width="5.7109375" style="51" customWidth="1"/>
    <col min="11" max="11" width="6.28125" style="51" customWidth="1"/>
    <col min="12" max="12" width="6.00390625" style="51" customWidth="1"/>
    <col min="13" max="16384" width="9.140625" style="51" customWidth="1"/>
  </cols>
  <sheetData>
    <row r="1" ht="12" thickBot="1"/>
    <row r="2" spans="2:6" ht="29.25" customHeight="1" thickBot="1">
      <c r="B2" s="368" t="s">
        <v>137</v>
      </c>
      <c r="C2" s="369"/>
      <c r="D2" s="369"/>
      <c r="E2" s="369"/>
      <c r="F2" s="370"/>
    </row>
    <row r="3" ht="5.25" customHeight="1" thickBot="1"/>
    <row r="4" spans="2:9" ht="21.75" customHeight="1">
      <c r="B4" s="445" t="s">
        <v>36</v>
      </c>
      <c r="C4" s="446"/>
      <c r="D4" s="446"/>
      <c r="E4" s="443" t="s">
        <v>42</v>
      </c>
      <c r="F4" s="444"/>
      <c r="I4" s="81"/>
    </row>
    <row r="5" spans="2:9" ht="12" customHeight="1" thickBot="1">
      <c r="B5" s="447" t="s">
        <v>37</v>
      </c>
      <c r="C5" s="448"/>
      <c r="D5" s="80" t="s">
        <v>85</v>
      </c>
      <c r="E5" s="786" t="s">
        <v>388</v>
      </c>
      <c r="F5" s="787" t="s">
        <v>389</v>
      </c>
      <c r="I5" s="73"/>
    </row>
    <row r="6" spans="2:9" ht="10.5" customHeight="1">
      <c r="B6" s="788" t="s">
        <v>38</v>
      </c>
      <c r="C6" s="789"/>
      <c r="D6" s="111" t="s">
        <v>74</v>
      </c>
      <c r="E6" s="790">
        <v>4.72</v>
      </c>
      <c r="F6" s="791">
        <v>2.36</v>
      </c>
      <c r="I6" s="73"/>
    </row>
    <row r="7" spans="2:6" ht="10.5" customHeight="1">
      <c r="B7" s="792"/>
      <c r="C7" s="793"/>
      <c r="D7" s="88" t="s">
        <v>75</v>
      </c>
      <c r="E7" s="234">
        <v>2.24</v>
      </c>
      <c r="F7" s="251">
        <v>2.36</v>
      </c>
    </row>
    <row r="8" spans="2:9" ht="10.5" customHeight="1" thickBot="1">
      <c r="B8" s="792"/>
      <c r="C8" s="793"/>
      <c r="D8" s="109" t="s">
        <v>76</v>
      </c>
      <c r="E8" s="247" t="s">
        <v>80</v>
      </c>
      <c r="F8" s="251" t="s">
        <v>80</v>
      </c>
      <c r="I8" s="81"/>
    </row>
    <row r="9" spans="2:6" ht="10.5" customHeight="1">
      <c r="B9" s="794" t="s">
        <v>39</v>
      </c>
      <c r="C9" s="795"/>
      <c r="D9" s="122" t="s">
        <v>74</v>
      </c>
      <c r="E9" s="235">
        <v>5.65</v>
      </c>
      <c r="F9" s="796">
        <v>2.83</v>
      </c>
    </row>
    <row r="10" spans="2:6" ht="10.5" customHeight="1">
      <c r="B10" s="797"/>
      <c r="C10" s="798"/>
      <c r="D10" s="18" t="s">
        <v>75</v>
      </c>
      <c r="E10" s="246">
        <v>2.69</v>
      </c>
      <c r="F10" s="799">
        <v>2.83</v>
      </c>
    </row>
    <row r="11" spans="2:6" ht="10.5" customHeight="1" thickBot="1">
      <c r="B11" s="800"/>
      <c r="C11" s="801"/>
      <c r="D11" s="114" t="s">
        <v>76</v>
      </c>
      <c r="E11" s="248">
        <v>1.89</v>
      </c>
      <c r="F11" s="802">
        <v>2.83</v>
      </c>
    </row>
    <row r="12" spans="2:6" ht="10.5" customHeight="1">
      <c r="B12" s="803" t="s">
        <v>40</v>
      </c>
      <c r="C12" s="804"/>
      <c r="D12" s="24" t="s">
        <v>74</v>
      </c>
      <c r="E12" s="249">
        <v>16.96</v>
      </c>
      <c r="F12" s="251">
        <v>8.48</v>
      </c>
    </row>
    <row r="13" spans="2:6" ht="10.5" customHeight="1">
      <c r="B13" s="797"/>
      <c r="C13" s="798"/>
      <c r="D13" s="18" t="s">
        <v>75</v>
      </c>
      <c r="E13" s="246">
        <v>8.05</v>
      </c>
      <c r="F13" s="251">
        <v>8.48</v>
      </c>
    </row>
    <row r="14" spans="2:6" ht="10.5" customHeight="1" thickBot="1">
      <c r="B14" s="805"/>
      <c r="C14" s="806"/>
      <c r="D14" s="110" t="s">
        <v>76</v>
      </c>
      <c r="E14" s="247">
        <v>5.65</v>
      </c>
      <c r="F14" s="251">
        <v>8.48</v>
      </c>
    </row>
    <row r="15" spans="2:6" ht="10.5" customHeight="1">
      <c r="B15" s="794" t="s">
        <v>41</v>
      </c>
      <c r="C15" s="795"/>
      <c r="D15" s="119" t="s">
        <v>74</v>
      </c>
      <c r="E15" s="235">
        <v>18.85</v>
      </c>
      <c r="F15" s="242">
        <v>9.41</v>
      </c>
    </row>
    <row r="16" spans="2:6" ht="10.5" customHeight="1">
      <c r="B16" s="797"/>
      <c r="C16" s="798"/>
      <c r="D16" s="18" t="s">
        <v>75</v>
      </c>
      <c r="E16" s="246">
        <v>8.95</v>
      </c>
      <c r="F16" s="252">
        <v>9.41</v>
      </c>
    </row>
    <row r="17" spans="2:6" ht="10.5" customHeight="1">
      <c r="B17" s="797"/>
      <c r="C17" s="798"/>
      <c r="D17" s="88" t="s">
        <v>76</v>
      </c>
      <c r="E17" s="250">
        <v>6.28</v>
      </c>
      <c r="F17" s="253">
        <v>9.41</v>
      </c>
    </row>
    <row r="18" spans="2:6" ht="10.5" customHeight="1" thickBot="1">
      <c r="B18" s="807"/>
      <c r="C18" s="808"/>
      <c r="D18" s="89" t="s">
        <v>300</v>
      </c>
      <c r="E18" s="265">
        <v>9.42</v>
      </c>
      <c r="F18" s="266">
        <v>4.71</v>
      </c>
    </row>
    <row r="19" spans="3:6" ht="9" customHeight="1">
      <c r="C19" s="69"/>
      <c r="D19" s="70"/>
      <c r="E19" s="71"/>
      <c r="F19" s="71"/>
    </row>
    <row r="20" spans="2:9" ht="36" customHeight="1">
      <c r="B20" s="438" t="s">
        <v>299</v>
      </c>
      <c r="C20" s="439"/>
      <c r="D20" s="439"/>
      <c r="E20" s="439"/>
      <c r="F20" s="439"/>
      <c r="G20" s="439"/>
      <c r="H20" s="439"/>
      <c r="I20" s="439"/>
    </row>
    <row r="21" ht="6.75" customHeight="1" thickBot="1"/>
    <row r="22" spans="2:10" ht="26.25" customHeight="1" thickBot="1">
      <c r="B22" s="371" t="s">
        <v>45</v>
      </c>
      <c r="C22" s="372"/>
      <c r="D22" s="372"/>
      <c r="E22" s="372"/>
      <c r="F22" s="372"/>
      <c r="G22" s="372"/>
      <c r="H22" s="372"/>
      <c r="I22" s="372"/>
      <c r="J22" s="91"/>
    </row>
    <row r="23" ht="12" thickBot="1"/>
    <row r="24" spans="3:9" ht="11.25">
      <c r="C24" s="375" t="s">
        <v>43</v>
      </c>
      <c r="D24" s="433"/>
      <c r="E24" s="440" t="s">
        <v>46</v>
      </c>
      <c r="F24" s="377"/>
      <c r="G24" s="427" t="s">
        <v>42</v>
      </c>
      <c r="H24" s="428"/>
      <c r="I24" s="429"/>
    </row>
    <row r="25" spans="3:9" ht="11.25">
      <c r="C25" s="434"/>
      <c r="D25" s="435"/>
      <c r="E25" s="431"/>
      <c r="F25" s="441"/>
      <c r="G25" s="430"/>
      <c r="H25" s="431"/>
      <c r="I25" s="432"/>
    </row>
    <row r="26" spans="3:9" ht="11.25">
      <c r="C26" s="436"/>
      <c r="D26" s="437"/>
      <c r="E26" s="442"/>
      <c r="F26" s="380"/>
      <c r="G26" s="20" t="s">
        <v>320</v>
      </c>
      <c r="H26" s="257"/>
      <c r="I26" s="21" t="s">
        <v>321</v>
      </c>
    </row>
    <row r="27" spans="2:9" ht="11.25">
      <c r="B27" s="425" t="s">
        <v>44</v>
      </c>
      <c r="C27" s="413" t="s">
        <v>14</v>
      </c>
      <c r="D27" s="18"/>
      <c r="E27" s="426"/>
      <c r="F27" s="426"/>
      <c r="G27" s="206">
        <v>8.79</v>
      </c>
      <c r="H27" s="270"/>
      <c r="I27" s="809">
        <v>1.09</v>
      </c>
    </row>
    <row r="28" spans="2:9" ht="11.25">
      <c r="B28" s="391"/>
      <c r="C28" s="413"/>
      <c r="D28" s="18" t="s">
        <v>53</v>
      </c>
      <c r="E28" s="416" t="s">
        <v>51</v>
      </c>
      <c r="F28" s="52" t="s">
        <v>48</v>
      </c>
      <c r="G28" s="810" t="s">
        <v>80</v>
      </c>
      <c r="H28" s="811"/>
      <c r="I28" s="812" t="s">
        <v>80</v>
      </c>
    </row>
    <row r="29" spans="2:9" ht="11.25">
      <c r="B29" s="391"/>
      <c r="C29" s="413"/>
      <c r="D29" s="18" t="s">
        <v>54</v>
      </c>
      <c r="E29" s="417"/>
      <c r="F29" s="52" t="s">
        <v>49</v>
      </c>
      <c r="G29" s="206">
        <v>2.63</v>
      </c>
      <c r="H29" s="270"/>
      <c r="I29" s="813">
        <v>0.33</v>
      </c>
    </row>
    <row r="30" spans="2:9" ht="11.25">
      <c r="B30" s="391"/>
      <c r="C30" s="413"/>
      <c r="D30" s="18" t="s">
        <v>55</v>
      </c>
      <c r="E30" s="418" t="s">
        <v>52</v>
      </c>
      <c r="F30" s="52" t="s">
        <v>48</v>
      </c>
      <c r="G30" s="206">
        <v>5.28</v>
      </c>
      <c r="H30" s="270"/>
      <c r="I30" s="809">
        <v>0.66</v>
      </c>
    </row>
    <row r="31" spans="2:9" ht="12" thickBot="1">
      <c r="B31" s="391"/>
      <c r="C31" s="414"/>
      <c r="D31" s="110" t="s">
        <v>56</v>
      </c>
      <c r="E31" s="419"/>
      <c r="F31" s="118" t="s">
        <v>49</v>
      </c>
      <c r="G31" s="79">
        <v>8.79</v>
      </c>
      <c r="H31" s="275"/>
      <c r="I31" s="814">
        <v>1.09</v>
      </c>
    </row>
    <row r="32" spans="2:9" ht="11.25">
      <c r="B32" s="391"/>
      <c r="C32" s="420" t="s">
        <v>13</v>
      </c>
      <c r="D32" s="119"/>
      <c r="E32" s="422"/>
      <c r="F32" s="422"/>
      <c r="G32" s="93">
        <v>3.39</v>
      </c>
      <c r="H32" s="272"/>
      <c r="I32" s="815">
        <v>1.27</v>
      </c>
    </row>
    <row r="33" spans="2:9" ht="12" thickBot="1">
      <c r="B33" s="391"/>
      <c r="C33" s="421"/>
      <c r="D33" s="114" t="s">
        <v>57</v>
      </c>
      <c r="E33" s="423" t="s">
        <v>47</v>
      </c>
      <c r="F33" s="423"/>
      <c r="G33" s="204">
        <v>1.7</v>
      </c>
      <c r="H33" s="273"/>
      <c r="I33" s="816">
        <v>0.64</v>
      </c>
    </row>
    <row r="34" spans="2:9" ht="12" thickBot="1">
      <c r="B34" s="409"/>
      <c r="C34" s="107" t="s">
        <v>15</v>
      </c>
      <c r="D34" s="113"/>
      <c r="E34" s="424"/>
      <c r="F34" s="424"/>
      <c r="G34" s="95">
        <v>10.99</v>
      </c>
      <c r="H34" s="817"/>
      <c r="I34" s="818">
        <v>8.79</v>
      </c>
    </row>
    <row r="35" spans="2:9" ht="11.25">
      <c r="B35" s="390" t="s">
        <v>50</v>
      </c>
      <c r="C35" s="412" t="s">
        <v>14</v>
      </c>
      <c r="D35" s="111"/>
      <c r="E35" s="415"/>
      <c r="F35" s="415"/>
      <c r="G35" s="819">
        <v>7.45</v>
      </c>
      <c r="H35" s="279"/>
      <c r="I35" s="820">
        <v>0.94</v>
      </c>
    </row>
    <row r="36" spans="2:9" ht="11.25">
      <c r="B36" s="391"/>
      <c r="C36" s="413"/>
      <c r="D36" s="18" t="s">
        <v>53</v>
      </c>
      <c r="E36" s="416" t="s">
        <v>51</v>
      </c>
      <c r="F36" s="52" t="s">
        <v>48</v>
      </c>
      <c r="G36" s="810"/>
      <c r="H36" s="811"/>
      <c r="I36" s="812"/>
    </row>
    <row r="37" spans="2:9" ht="11.25">
      <c r="B37" s="391"/>
      <c r="C37" s="413"/>
      <c r="D37" s="18" t="s">
        <v>54</v>
      </c>
      <c r="E37" s="417"/>
      <c r="F37" s="52" t="s">
        <v>49</v>
      </c>
      <c r="G37" s="74">
        <v>2.24</v>
      </c>
      <c r="H37" s="270"/>
      <c r="I37" s="813">
        <v>0.27</v>
      </c>
    </row>
    <row r="38" spans="2:9" ht="11.25">
      <c r="B38" s="391"/>
      <c r="C38" s="413"/>
      <c r="D38" s="18" t="s">
        <v>55</v>
      </c>
      <c r="E38" s="418" t="s">
        <v>52</v>
      </c>
      <c r="F38" s="52" t="s">
        <v>48</v>
      </c>
      <c r="G38" s="206">
        <v>4.46</v>
      </c>
      <c r="H38" s="270"/>
      <c r="I38" s="813">
        <v>0.57</v>
      </c>
    </row>
    <row r="39" spans="2:9" ht="12" thickBot="1">
      <c r="B39" s="391"/>
      <c r="C39" s="414"/>
      <c r="D39" s="110" t="s">
        <v>56</v>
      </c>
      <c r="E39" s="419"/>
      <c r="F39" s="118" t="s">
        <v>49</v>
      </c>
      <c r="G39" s="207">
        <v>7.45</v>
      </c>
      <c r="H39" s="275"/>
      <c r="I39" s="821">
        <v>0.94</v>
      </c>
    </row>
    <row r="40" spans="2:9" ht="11.25">
      <c r="B40" s="391"/>
      <c r="C40" s="420" t="s">
        <v>13</v>
      </c>
      <c r="D40" s="119"/>
      <c r="E40" s="422"/>
      <c r="F40" s="422"/>
      <c r="G40" s="205">
        <v>4.74</v>
      </c>
      <c r="H40" s="271"/>
      <c r="I40" s="815">
        <v>1.77</v>
      </c>
    </row>
    <row r="41" spans="2:9" ht="12" thickBot="1">
      <c r="B41" s="391"/>
      <c r="C41" s="421"/>
      <c r="D41" s="114" t="s">
        <v>57</v>
      </c>
      <c r="E41" s="423" t="s">
        <v>47</v>
      </c>
      <c r="F41" s="423"/>
      <c r="G41" s="94">
        <v>2.36</v>
      </c>
      <c r="H41" s="273"/>
      <c r="I41" s="816">
        <v>0.9</v>
      </c>
    </row>
    <row r="42" spans="2:9" ht="12" thickBot="1">
      <c r="B42" s="391"/>
      <c r="C42" s="78" t="s">
        <v>15</v>
      </c>
      <c r="D42" s="24"/>
      <c r="E42" s="417"/>
      <c r="F42" s="417"/>
      <c r="G42" s="236">
        <v>9.3</v>
      </c>
      <c r="H42" s="269"/>
      <c r="I42" s="822">
        <v>7.45</v>
      </c>
    </row>
    <row r="43" spans="2:9" ht="11.25">
      <c r="B43" s="390" t="s">
        <v>58</v>
      </c>
      <c r="C43" s="412" t="s">
        <v>14</v>
      </c>
      <c r="D43" s="111"/>
      <c r="E43" s="415"/>
      <c r="F43" s="415"/>
      <c r="G43" s="86">
        <v>7.45</v>
      </c>
      <c r="H43" s="279"/>
      <c r="I43" s="823">
        <v>0.94</v>
      </c>
    </row>
    <row r="44" spans="2:9" ht="11.25">
      <c r="B44" s="391"/>
      <c r="C44" s="413"/>
      <c r="D44" s="18" t="s">
        <v>53</v>
      </c>
      <c r="E44" s="416" t="s">
        <v>51</v>
      </c>
      <c r="F44" s="52" t="s">
        <v>48</v>
      </c>
      <c r="G44" s="810" t="s">
        <v>80</v>
      </c>
      <c r="H44" s="811"/>
      <c r="I44" s="812" t="s">
        <v>80</v>
      </c>
    </row>
    <row r="45" spans="2:9" ht="11.25">
      <c r="B45" s="391"/>
      <c r="C45" s="413"/>
      <c r="D45" s="18" t="s">
        <v>54</v>
      </c>
      <c r="E45" s="417"/>
      <c r="F45" s="52" t="s">
        <v>49</v>
      </c>
      <c r="G45" s="74">
        <v>2.24</v>
      </c>
      <c r="H45" s="270"/>
      <c r="I45" s="809">
        <v>0.27</v>
      </c>
    </row>
    <row r="46" spans="2:9" ht="11.25">
      <c r="B46" s="391"/>
      <c r="C46" s="413"/>
      <c r="D46" s="18" t="s">
        <v>55</v>
      </c>
      <c r="E46" s="418" t="s">
        <v>52</v>
      </c>
      <c r="F46" s="52" t="s">
        <v>48</v>
      </c>
      <c r="G46" s="206">
        <v>4.46</v>
      </c>
      <c r="H46" s="276"/>
      <c r="I46" s="809">
        <v>0.57</v>
      </c>
    </row>
    <row r="47" spans="2:9" ht="12" thickBot="1">
      <c r="B47" s="391"/>
      <c r="C47" s="414"/>
      <c r="D47" s="110" t="s">
        <v>56</v>
      </c>
      <c r="E47" s="419"/>
      <c r="F47" s="118" t="s">
        <v>49</v>
      </c>
      <c r="G47" s="79">
        <v>7.45</v>
      </c>
      <c r="H47" s="275"/>
      <c r="I47" s="814">
        <v>0.94</v>
      </c>
    </row>
    <row r="48" spans="2:9" ht="11.25">
      <c r="B48" s="391"/>
      <c r="C48" s="420" t="s">
        <v>13</v>
      </c>
      <c r="D48" s="119"/>
      <c r="E48" s="422"/>
      <c r="F48" s="422"/>
      <c r="G48" s="205">
        <v>6.76</v>
      </c>
      <c r="H48" s="271"/>
      <c r="I48" s="824">
        <v>2.53</v>
      </c>
    </row>
    <row r="49" spans="2:9" ht="12" thickBot="1">
      <c r="B49" s="391"/>
      <c r="C49" s="421"/>
      <c r="D49" s="114" t="s">
        <v>57</v>
      </c>
      <c r="E49" s="423" t="s">
        <v>47</v>
      </c>
      <c r="F49" s="423"/>
      <c r="G49" s="94">
        <v>3.39</v>
      </c>
      <c r="H49" s="273"/>
      <c r="I49" s="816">
        <v>1.27</v>
      </c>
    </row>
    <row r="50" spans="2:9" ht="12" thickBot="1">
      <c r="B50" s="409"/>
      <c r="C50" s="107" t="s">
        <v>15</v>
      </c>
      <c r="D50" s="113"/>
      <c r="E50" s="424"/>
      <c r="F50" s="424"/>
      <c r="G50" s="107">
        <v>9.3</v>
      </c>
      <c r="H50" s="825"/>
      <c r="I50" s="826">
        <v>7.45</v>
      </c>
    </row>
    <row r="51" spans="2:9" ht="11.25">
      <c r="B51" s="390" t="s">
        <v>78</v>
      </c>
      <c r="C51" s="393" t="s">
        <v>14</v>
      </c>
      <c r="D51" s="90"/>
      <c r="E51" s="396" t="s">
        <v>80</v>
      </c>
      <c r="F51" s="397"/>
      <c r="G51" s="86">
        <v>3.82</v>
      </c>
      <c r="H51" s="279"/>
      <c r="I51" s="823">
        <v>0.48</v>
      </c>
    </row>
    <row r="52" spans="2:9" ht="11.25">
      <c r="B52" s="391"/>
      <c r="C52" s="394"/>
      <c r="D52" s="87" t="s">
        <v>53</v>
      </c>
      <c r="E52" s="398" t="s">
        <v>51</v>
      </c>
      <c r="F52" s="68" t="s">
        <v>48</v>
      </c>
      <c r="G52" s="810" t="s">
        <v>80</v>
      </c>
      <c r="H52" s="811"/>
      <c r="I52" s="812" t="s">
        <v>80</v>
      </c>
    </row>
    <row r="53" spans="2:9" ht="11.25">
      <c r="B53" s="391"/>
      <c r="C53" s="394"/>
      <c r="D53" s="87" t="s">
        <v>54</v>
      </c>
      <c r="E53" s="399"/>
      <c r="F53" s="68" t="s">
        <v>49</v>
      </c>
      <c r="G53" s="74">
        <v>1.15</v>
      </c>
      <c r="H53" s="270"/>
      <c r="I53" s="809">
        <v>0.14</v>
      </c>
    </row>
    <row r="54" spans="2:9" ht="11.25" customHeight="1">
      <c r="B54" s="391"/>
      <c r="C54" s="394"/>
      <c r="D54" s="87" t="s">
        <v>55</v>
      </c>
      <c r="E54" s="398" t="s">
        <v>52</v>
      </c>
      <c r="F54" s="68" t="s">
        <v>48</v>
      </c>
      <c r="G54" s="276">
        <v>2.29</v>
      </c>
      <c r="H54" s="276"/>
      <c r="I54" s="809">
        <v>0.29</v>
      </c>
    </row>
    <row r="55" spans="2:9" ht="11.25">
      <c r="B55" s="391"/>
      <c r="C55" s="394"/>
      <c r="D55" s="87" t="s">
        <v>56</v>
      </c>
      <c r="E55" s="399"/>
      <c r="F55" s="68" t="s">
        <v>49</v>
      </c>
      <c r="G55" s="270">
        <v>3.82</v>
      </c>
      <c r="H55" s="270"/>
      <c r="I55" s="813">
        <v>0.48</v>
      </c>
    </row>
    <row r="56" spans="2:9" ht="12" thickBot="1">
      <c r="B56" s="391"/>
      <c r="C56" s="403"/>
      <c r="D56" s="114" t="s">
        <v>79</v>
      </c>
      <c r="E56" s="385" t="s">
        <v>81</v>
      </c>
      <c r="F56" s="386"/>
      <c r="G56" s="278">
        <v>1.91</v>
      </c>
      <c r="H56" s="278"/>
      <c r="I56" s="827">
        <v>0.24</v>
      </c>
    </row>
    <row r="57" spans="2:9" ht="11.25">
      <c r="B57" s="391"/>
      <c r="C57" s="402" t="s">
        <v>13</v>
      </c>
      <c r="D57" s="116" t="s">
        <v>80</v>
      </c>
      <c r="E57" s="404" t="s">
        <v>80</v>
      </c>
      <c r="F57" s="405"/>
      <c r="G57" s="205">
        <v>3.47</v>
      </c>
      <c r="H57" s="271"/>
      <c r="I57" s="824">
        <v>1.3</v>
      </c>
    </row>
    <row r="58" spans="2:9" ht="11.25">
      <c r="B58" s="391"/>
      <c r="C58" s="394"/>
      <c r="D58" s="87" t="s">
        <v>57</v>
      </c>
      <c r="E58" s="387" t="s">
        <v>47</v>
      </c>
      <c r="F58" s="387"/>
      <c r="G58" s="74">
        <v>1.74</v>
      </c>
      <c r="H58" s="270"/>
      <c r="I58" s="809">
        <v>0.65</v>
      </c>
    </row>
    <row r="59" spans="2:9" ht="12" thickBot="1">
      <c r="B59" s="391"/>
      <c r="C59" s="403"/>
      <c r="D59" s="117" t="s">
        <v>79</v>
      </c>
      <c r="E59" s="406" t="s">
        <v>82</v>
      </c>
      <c r="F59" s="406"/>
      <c r="G59" s="94">
        <v>1.74</v>
      </c>
      <c r="H59" s="273"/>
      <c r="I59" s="816">
        <v>0.65</v>
      </c>
    </row>
    <row r="60" spans="2:9" ht="12.75" customHeight="1">
      <c r="B60" s="409"/>
      <c r="C60" s="388" t="s">
        <v>15</v>
      </c>
      <c r="D60" s="115" t="s">
        <v>80</v>
      </c>
      <c r="E60" s="410" t="s">
        <v>80</v>
      </c>
      <c r="F60" s="411"/>
      <c r="G60" s="238">
        <v>4.34</v>
      </c>
      <c r="H60" s="828"/>
      <c r="I60" s="829">
        <v>3.47</v>
      </c>
    </row>
    <row r="61" spans="2:9" ht="12" thickBot="1">
      <c r="B61" s="409"/>
      <c r="C61" s="389"/>
      <c r="D61" s="87" t="s">
        <v>79</v>
      </c>
      <c r="E61" s="401" t="s">
        <v>83</v>
      </c>
      <c r="F61" s="401"/>
      <c r="G61" s="79">
        <v>2.17</v>
      </c>
      <c r="H61" s="275"/>
      <c r="I61" s="814">
        <v>1.74</v>
      </c>
    </row>
    <row r="62" spans="2:9" ht="11.25">
      <c r="B62" s="390" t="s">
        <v>84</v>
      </c>
      <c r="C62" s="393" t="s">
        <v>14</v>
      </c>
      <c r="D62" s="112" t="s">
        <v>80</v>
      </c>
      <c r="E62" s="396" t="s">
        <v>80</v>
      </c>
      <c r="F62" s="397"/>
      <c r="G62" s="819">
        <v>6.76</v>
      </c>
      <c r="H62" s="274"/>
      <c r="I62" s="823">
        <v>0.84</v>
      </c>
    </row>
    <row r="63" spans="2:9" ht="11.25">
      <c r="B63" s="391"/>
      <c r="C63" s="394"/>
      <c r="D63" s="87" t="s">
        <v>53</v>
      </c>
      <c r="E63" s="398" t="s">
        <v>51</v>
      </c>
      <c r="F63" s="68" t="s">
        <v>48</v>
      </c>
      <c r="G63" s="810" t="s">
        <v>80</v>
      </c>
      <c r="H63" s="811"/>
      <c r="I63" s="812" t="s">
        <v>80</v>
      </c>
    </row>
    <row r="64" spans="2:9" ht="11.25">
      <c r="B64" s="391"/>
      <c r="C64" s="394"/>
      <c r="D64" s="87" t="s">
        <v>54</v>
      </c>
      <c r="E64" s="399"/>
      <c r="F64" s="68" t="s">
        <v>49</v>
      </c>
      <c r="G64" s="206">
        <v>2.03</v>
      </c>
      <c r="H64" s="276"/>
      <c r="I64" s="813">
        <v>0.25</v>
      </c>
    </row>
    <row r="65" spans="2:9" ht="11.25">
      <c r="B65" s="391"/>
      <c r="C65" s="394"/>
      <c r="D65" s="87" t="s">
        <v>55</v>
      </c>
      <c r="E65" s="400" t="s">
        <v>52</v>
      </c>
      <c r="F65" s="68" t="s">
        <v>48</v>
      </c>
      <c r="G65" s="206">
        <v>4.05</v>
      </c>
      <c r="H65" s="276"/>
      <c r="I65" s="813">
        <v>0.51</v>
      </c>
    </row>
    <row r="66" spans="2:9" ht="12" thickBot="1">
      <c r="B66" s="391"/>
      <c r="C66" s="395"/>
      <c r="D66" s="106" t="s">
        <v>56</v>
      </c>
      <c r="E66" s="401"/>
      <c r="F66" s="120" t="s">
        <v>49</v>
      </c>
      <c r="G66" s="207">
        <v>6.76</v>
      </c>
      <c r="H66" s="277"/>
      <c r="I66" s="821">
        <v>0.84</v>
      </c>
    </row>
    <row r="67" spans="2:9" ht="11.25">
      <c r="B67" s="391"/>
      <c r="C67" s="402" t="s">
        <v>13</v>
      </c>
      <c r="D67" s="116" t="s">
        <v>80</v>
      </c>
      <c r="E67" s="404" t="s">
        <v>80</v>
      </c>
      <c r="F67" s="405"/>
      <c r="G67" s="205">
        <v>6.76</v>
      </c>
      <c r="H67" s="271"/>
      <c r="I67" s="815">
        <v>2.53</v>
      </c>
    </row>
    <row r="68" spans="2:9" ht="12" thickBot="1">
      <c r="B68" s="391"/>
      <c r="C68" s="403"/>
      <c r="D68" s="117" t="s">
        <v>57</v>
      </c>
      <c r="E68" s="406" t="s">
        <v>47</v>
      </c>
      <c r="F68" s="406"/>
      <c r="G68" s="94">
        <v>3.39</v>
      </c>
      <c r="H68" s="273"/>
      <c r="I68" s="827">
        <v>1.27</v>
      </c>
    </row>
    <row r="69" spans="2:9" ht="12" thickBot="1">
      <c r="B69" s="392"/>
      <c r="C69" s="105" t="s">
        <v>15</v>
      </c>
      <c r="D69" s="121" t="s">
        <v>80</v>
      </c>
      <c r="E69" s="407" t="s">
        <v>80</v>
      </c>
      <c r="F69" s="408"/>
      <c r="G69" s="241">
        <v>8.46</v>
      </c>
      <c r="H69" s="817"/>
      <c r="I69" s="211">
        <v>6.76</v>
      </c>
    </row>
    <row r="71" spans="2:9" ht="174" customHeight="1">
      <c r="B71" s="383" t="s">
        <v>86</v>
      </c>
      <c r="C71" s="384"/>
      <c r="D71" s="384"/>
      <c r="E71" s="384"/>
      <c r="F71" s="384"/>
      <c r="G71" s="384"/>
      <c r="H71" s="384"/>
      <c r="I71" s="384"/>
    </row>
    <row r="72" ht="19.5" customHeight="1" thickBot="1"/>
    <row r="73" spans="2:11" ht="42" customHeight="1" thickBot="1">
      <c r="B73" s="371" t="s">
        <v>103</v>
      </c>
      <c r="C73" s="372"/>
      <c r="D73" s="372"/>
      <c r="E73" s="372"/>
      <c r="F73" s="372"/>
      <c r="G73" s="373"/>
      <c r="H73" s="262"/>
      <c r="I73" s="92"/>
      <c r="J73" s="92"/>
      <c r="K73" s="92"/>
    </row>
    <row r="74" ht="12" thickBot="1"/>
    <row r="75" spans="2:9" ht="13.5" customHeight="1">
      <c r="B75" s="375" t="s">
        <v>87</v>
      </c>
      <c r="C75" s="376"/>
      <c r="D75" s="377"/>
      <c r="E75" s="452" t="s">
        <v>42</v>
      </c>
      <c r="F75" s="453"/>
      <c r="G75" s="454"/>
      <c r="H75" s="261"/>
      <c r="I75" s="51"/>
    </row>
    <row r="76" spans="2:9" ht="13.5" customHeight="1">
      <c r="B76" s="378"/>
      <c r="C76" s="379"/>
      <c r="D76" s="380"/>
      <c r="E76" s="455"/>
      <c r="F76" s="455"/>
      <c r="G76" s="456"/>
      <c r="H76" s="261"/>
      <c r="I76" s="51"/>
    </row>
    <row r="77" spans="2:9" ht="13.5" customHeight="1" thickBot="1">
      <c r="B77" s="381" t="s">
        <v>88</v>
      </c>
      <c r="C77" s="382"/>
      <c r="D77" s="77" t="s">
        <v>100</v>
      </c>
      <c r="E77" s="76" t="s">
        <v>89</v>
      </c>
      <c r="F77" s="457" t="s">
        <v>90</v>
      </c>
      <c r="G77" s="458"/>
      <c r="H77" s="261"/>
      <c r="I77" s="51"/>
    </row>
    <row r="78" spans="2:9" ht="11.25">
      <c r="B78" s="459" t="s">
        <v>91</v>
      </c>
      <c r="C78" s="464" t="s">
        <v>92</v>
      </c>
      <c r="D78" s="78" t="s">
        <v>93</v>
      </c>
      <c r="E78" s="236">
        <v>8.85</v>
      </c>
      <c r="F78" s="465">
        <v>6.37</v>
      </c>
      <c r="G78" s="466"/>
      <c r="H78" s="243"/>
      <c r="I78" s="51"/>
    </row>
    <row r="79" spans="2:9" ht="11.25">
      <c r="B79" s="459"/>
      <c r="C79" s="450"/>
      <c r="D79" s="74" t="s">
        <v>94</v>
      </c>
      <c r="E79" s="74">
        <v>5.05</v>
      </c>
      <c r="F79" s="467">
        <v>6.37</v>
      </c>
      <c r="G79" s="468"/>
      <c r="H79" s="243"/>
      <c r="I79" s="51"/>
    </row>
    <row r="80" spans="2:9" ht="12" thickBot="1">
      <c r="B80" s="459"/>
      <c r="C80" s="450"/>
      <c r="D80" s="79" t="s">
        <v>76</v>
      </c>
      <c r="E80" s="79" t="s">
        <v>80</v>
      </c>
      <c r="F80" s="469" t="s">
        <v>80</v>
      </c>
      <c r="G80" s="470"/>
      <c r="H80" s="243"/>
      <c r="I80" s="51"/>
    </row>
    <row r="81" spans="2:9" ht="11.25">
      <c r="B81" s="459"/>
      <c r="C81" s="449" t="s">
        <v>95</v>
      </c>
      <c r="D81" s="93" t="s">
        <v>93</v>
      </c>
      <c r="E81" s="205">
        <v>7.07</v>
      </c>
      <c r="F81" s="461">
        <v>5.11</v>
      </c>
      <c r="G81" s="462"/>
      <c r="H81" s="243"/>
      <c r="I81" s="51"/>
    </row>
    <row r="82" spans="2:9" ht="11.25">
      <c r="B82" s="459"/>
      <c r="C82" s="450"/>
      <c r="D82" s="74" t="s">
        <v>94</v>
      </c>
      <c r="E82" s="74">
        <v>4.03</v>
      </c>
      <c r="F82" s="467">
        <v>5.11</v>
      </c>
      <c r="G82" s="468"/>
      <c r="H82" s="243"/>
      <c r="I82" s="51"/>
    </row>
    <row r="83" spans="2:9" ht="12" thickBot="1">
      <c r="B83" s="459"/>
      <c r="C83" s="451"/>
      <c r="D83" s="94" t="s">
        <v>76</v>
      </c>
      <c r="E83" s="94" t="s">
        <v>80</v>
      </c>
      <c r="F83" s="474" t="s">
        <v>80</v>
      </c>
      <c r="G83" s="475"/>
      <c r="H83" s="243"/>
      <c r="I83" s="51"/>
    </row>
    <row r="84" spans="2:9" ht="11.25">
      <c r="B84" s="459"/>
      <c r="C84" s="450" t="s">
        <v>96</v>
      </c>
      <c r="D84" s="78" t="s">
        <v>93</v>
      </c>
      <c r="E84" s="78">
        <v>10.62</v>
      </c>
      <c r="F84" s="297">
        <v>7.64</v>
      </c>
      <c r="G84" s="476"/>
      <c r="H84" s="243"/>
      <c r="I84" s="51"/>
    </row>
    <row r="85" spans="2:9" ht="11.25">
      <c r="B85" s="459"/>
      <c r="C85" s="450"/>
      <c r="D85" s="74" t="s">
        <v>94</v>
      </c>
      <c r="E85" s="74">
        <v>6.04</v>
      </c>
      <c r="F85" s="467">
        <v>7.64</v>
      </c>
      <c r="G85" s="468"/>
      <c r="H85" s="243"/>
      <c r="I85" s="51"/>
    </row>
    <row r="86" spans="2:9" ht="12" thickBot="1">
      <c r="B86" s="459"/>
      <c r="C86" s="450"/>
      <c r="D86" s="79" t="s">
        <v>76</v>
      </c>
      <c r="E86" s="207">
        <v>3.76</v>
      </c>
      <c r="F86" s="469">
        <v>7.64</v>
      </c>
      <c r="G86" s="470"/>
      <c r="H86" s="243"/>
      <c r="I86" s="51"/>
    </row>
    <row r="87" spans="2:9" ht="11.25">
      <c r="B87" s="459"/>
      <c r="C87" s="449" t="s">
        <v>97</v>
      </c>
      <c r="D87" s="93" t="s">
        <v>93</v>
      </c>
      <c r="E87" s="93">
        <v>8.85</v>
      </c>
      <c r="F87" s="477">
        <v>6.37</v>
      </c>
      <c r="G87" s="478"/>
      <c r="H87" s="258"/>
      <c r="I87" s="51"/>
    </row>
    <row r="88" spans="2:9" ht="11.25">
      <c r="B88" s="459"/>
      <c r="C88" s="450"/>
      <c r="D88" s="74" t="s">
        <v>94</v>
      </c>
      <c r="E88" s="74">
        <v>5.5</v>
      </c>
      <c r="F88" s="471">
        <v>6.37</v>
      </c>
      <c r="G88" s="472"/>
      <c r="H88" s="258"/>
      <c r="I88" s="51"/>
    </row>
    <row r="89" spans="2:9" ht="12" thickBot="1">
      <c r="B89" s="459"/>
      <c r="C89" s="451"/>
      <c r="D89" s="94" t="s">
        <v>76</v>
      </c>
      <c r="E89" s="94" t="s">
        <v>80</v>
      </c>
      <c r="F89" s="479" t="s">
        <v>80</v>
      </c>
      <c r="G89" s="480"/>
      <c r="H89" s="258"/>
      <c r="I89" s="51"/>
    </row>
    <row r="90" spans="2:9" ht="11.25">
      <c r="B90" s="459"/>
      <c r="C90" s="449" t="s">
        <v>98</v>
      </c>
      <c r="D90" s="93" t="s">
        <v>93</v>
      </c>
      <c r="E90" s="205">
        <v>7.07</v>
      </c>
      <c r="F90" s="461">
        <v>5.11</v>
      </c>
      <c r="G90" s="462"/>
      <c r="H90" s="243"/>
      <c r="I90" s="51"/>
    </row>
    <row r="91" spans="2:9" ht="11.25">
      <c r="B91" s="459"/>
      <c r="C91" s="450"/>
      <c r="D91" s="74" t="s">
        <v>94</v>
      </c>
      <c r="E91" s="74">
        <v>4.03</v>
      </c>
      <c r="F91" s="467">
        <v>5.11</v>
      </c>
      <c r="G91" s="468"/>
      <c r="H91" s="243"/>
      <c r="I91" s="51"/>
    </row>
    <row r="92" spans="2:9" ht="12" thickBot="1">
      <c r="B92" s="459"/>
      <c r="C92" s="451"/>
      <c r="D92" s="94" t="s">
        <v>76</v>
      </c>
      <c r="E92" s="94" t="s">
        <v>80</v>
      </c>
      <c r="F92" s="474" t="s">
        <v>80</v>
      </c>
      <c r="G92" s="475"/>
      <c r="H92" s="243"/>
      <c r="I92" s="51"/>
    </row>
    <row r="93" spans="2:9" ht="12" thickBot="1">
      <c r="B93" s="460"/>
      <c r="C93" s="95" t="s">
        <v>99</v>
      </c>
      <c r="D93" s="96"/>
      <c r="E93" s="200">
        <v>7.95</v>
      </c>
      <c r="F93" s="482">
        <v>5.73</v>
      </c>
      <c r="G93" s="483"/>
      <c r="H93" s="243"/>
      <c r="I93" s="51"/>
    </row>
    <row r="94" spans="2:9" ht="11.25" customHeight="1">
      <c r="B94" s="459" t="s">
        <v>101</v>
      </c>
      <c r="C94" s="464" t="s">
        <v>92</v>
      </c>
      <c r="D94" s="78" t="s">
        <v>93</v>
      </c>
      <c r="E94" s="201">
        <v>23.37</v>
      </c>
      <c r="F94" s="484">
        <v>9.67</v>
      </c>
      <c r="G94" s="499"/>
      <c r="H94" s="128"/>
      <c r="I94" s="51"/>
    </row>
    <row r="95" spans="2:9" ht="11.25" customHeight="1">
      <c r="B95" s="459"/>
      <c r="C95" s="450"/>
      <c r="D95" s="74" t="s">
        <v>94</v>
      </c>
      <c r="E95" s="74">
        <v>14.29</v>
      </c>
      <c r="F95" s="471">
        <v>9.67</v>
      </c>
      <c r="G95" s="473"/>
      <c r="H95" s="128"/>
      <c r="I95" s="51"/>
    </row>
    <row r="96" spans="2:9" ht="12" customHeight="1" thickBot="1">
      <c r="B96" s="459"/>
      <c r="C96" s="450"/>
      <c r="D96" s="79" t="s">
        <v>76</v>
      </c>
      <c r="E96" s="202" t="s">
        <v>80</v>
      </c>
      <c r="F96" s="479" t="s">
        <v>80</v>
      </c>
      <c r="G96" s="481"/>
      <c r="H96" s="128"/>
      <c r="I96" s="51"/>
    </row>
    <row r="97" spans="2:9" ht="12.75" customHeight="1">
      <c r="B97" s="459"/>
      <c r="C97" s="449" t="s">
        <v>95</v>
      </c>
      <c r="D97" s="93" t="s">
        <v>93</v>
      </c>
      <c r="E97" s="203">
        <v>20.45</v>
      </c>
      <c r="F97" s="461">
        <v>8.46</v>
      </c>
      <c r="G97" s="462"/>
      <c r="H97" s="243"/>
      <c r="I97" s="51"/>
    </row>
    <row r="98" spans="2:9" ht="11.25">
      <c r="B98" s="459"/>
      <c r="C98" s="450"/>
      <c r="D98" s="74" t="s">
        <v>94</v>
      </c>
      <c r="E98" s="74">
        <v>12.45</v>
      </c>
      <c r="F98" s="467">
        <v>8.46</v>
      </c>
      <c r="G98" s="468"/>
      <c r="H98" s="243"/>
      <c r="I98" s="51"/>
    </row>
    <row r="99" spans="2:9" ht="12" thickBot="1">
      <c r="B99" s="459"/>
      <c r="C99" s="451"/>
      <c r="D99" s="94" t="s">
        <v>76</v>
      </c>
      <c r="E99" s="204" t="s">
        <v>80</v>
      </c>
      <c r="F99" s="474" t="s">
        <v>80</v>
      </c>
      <c r="G99" s="475"/>
      <c r="H99" s="243"/>
      <c r="I99" s="51"/>
    </row>
    <row r="100" spans="2:9" ht="11.25">
      <c r="B100" s="459"/>
      <c r="C100" s="450" t="s">
        <v>96</v>
      </c>
      <c r="D100" s="78" t="s">
        <v>93</v>
      </c>
      <c r="E100" s="78">
        <v>23.37</v>
      </c>
      <c r="F100" s="297">
        <v>9.67</v>
      </c>
      <c r="G100" s="476"/>
      <c r="H100" s="243"/>
      <c r="I100" s="51"/>
    </row>
    <row r="101" spans="2:9" ht="11.25">
      <c r="B101" s="459"/>
      <c r="C101" s="450"/>
      <c r="D101" s="74" t="s">
        <v>94</v>
      </c>
      <c r="E101" s="74">
        <v>14.23</v>
      </c>
      <c r="F101" s="467">
        <v>9.67</v>
      </c>
      <c r="G101" s="468"/>
      <c r="H101" s="243"/>
      <c r="I101" s="51"/>
    </row>
    <row r="102" spans="2:9" ht="12" thickBot="1">
      <c r="B102" s="459"/>
      <c r="C102" s="450"/>
      <c r="D102" s="79" t="s">
        <v>76</v>
      </c>
      <c r="E102" s="79">
        <v>7.07</v>
      </c>
      <c r="F102" s="469">
        <v>9.67</v>
      </c>
      <c r="G102" s="470"/>
      <c r="H102" s="243"/>
      <c r="I102" s="51"/>
    </row>
    <row r="103" spans="2:9" ht="11.25">
      <c r="B103" s="459"/>
      <c r="C103" s="449" t="s">
        <v>97</v>
      </c>
      <c r="D103" s="93" t="s">
        <v>93</v>
      </c>
      <c r="E103" s="205">
        <v>29.2</v>
      </c>
      <c r="F103" s="477">
        <v>12.08</v>
      </c>
      <c r="G103" s="478"/>
      <c r="H103" s="258"/>
      <c r="I103" s="51"/>
    </row>
    <row r="104" spans="2:9" ht="11.25">
      <c r="B104" s="459"/>
      <c r="C104" s="450"/>
      <c r="D104" s="74" t="s">
        <v>94</v>
      </c>
      <c r="E104" s="74">
        <v>17.79</v>
      </c>
      <c r="F104" s="471">
        <v>12.08</v>
      </c>
      <c r="G104" s="472"/>
      <c r="H104" s="258"/>
      <c r="I104" s="51"/>
    </row>
    <row r="105" spans="2:9" ht="12" thickBot="1">
      <c r="B105" s="459"/>
      <c r="C105" s="451"/>
      <c r="D105" s="94" t="s">
        <v>76</v>
      </c>
      <c r="E105" s="94" t="s">
        <v>80</v>
      </c>
      <c r="F105" s="479" t="s">
        <v>80</v>
      </c>
      <c r="G105" s="480"/>
      <c r="H105" s="258"/>
      <c r="I105" s="51"/>
    </row>
    <row r="106" spans="2:9" ht="11.25">
      <c r="B106" s="459"/>
      <c r="C106" s="449" t="s">
        <v>98</v>
      </c>
      <c r="D106" s="93" t="s">
        <v>93</v>
      </c>
      <c r="E106" s="93">
        <v>35.04</v>
      </c>
      <c r="F106" s="477">
        <v>14.5</v>
      </c>
      <c r="G106" s="478"/>
      <c r="H106" s="243"/>
      <c r="I106" s="51"/>
    </row>
    <row r="107" spans="2:9" ht="11.25">
      <c r="B107" s="459"/>
      <c r="C107" s="450"/>
      <c r="D107" s="74" t="s">
        <v>94</v>
      </c>
      <c r="E107" s="206">
        <v>21.31</v>
      </c>
      <c r="F107" s="471">
        <v>14.5</v>
      </c>
      <c r="G107" s="472"/>
      <c r="H107" s="243"/>
      <c r="I107" s="51"/>
    </row>
    <row r="108" spans="2:9" ht="12" thickBot="1">
      <c r="B108" s="459"/>
      <c r="C108" s="451"/>
      <c r="D108" s="94" t="s">
        <v>76</v>
      </c>
      <c r="E108" s="94" t="s">
        <v>80</v>
      </c>
      <c r="F108" s="474" t="s">
        <v>80</v>
      </c>
      <c r="G108" s="475"/>
      <c r="H108" s="243"/>
      <c r="I108" s="51"/>
    </row>
    <row r="109" spans="2:9" ht="12" thickBot="1">
      <c r="B109" s="460"/>
      <c r="C109" s="95" t="s">
        <v>99</v>
      </c>
      <c r="D109" s="93" t="s">
        <v>93</v>
      </c>
      <c r="E109" s="200">
        <v>26.27</v>
      </c>
      <c r="F109" s="482">
        <v>10.88</v>
      </c>
      <c r="G109" s="483"/>
      <c r="H109" s="243"/>
      <c r="I109" s="51"/>
    </row>
    <row r="110" spans="2:9" ht="11.25">
      <c r="B110" s="459" t="s">
        <v>102</v>
      </c>
      <c r="C110" s="463" t="s">
        <v>92</v>
      </c>
      <c r="D110" s="86" t="s">
        <v>93</v>
      </c>
      <c r="E110" s="86">
        <v>26.27</v>
      </c>
      <c r="F110" s="484">
        <v>10.88</v>
      </c>
      <c r="G110" s="485"/>
      <c r="H110" s="258"/>
      <c r="I110" s="51"/>
    </row>
    <row r="111" spans="2:9" ht="11.25">
      <c r="B111" s="459"/>
      <c r="C111" s="450"/>
      <c r="D111" s="74" t="s">
        <v>94</v>
      </c>
      <c r="E111" s="206">
        <v>16</v>
      </c>
      <c r="F111" s="471">
        <v>10.88</v>
      </c>
      <c r="G111" s="472"/>
      <c r="H111" s="258"/>
      <c r="I111" s="51"/>
    </row>
    <row r="112" spans="2:9" ht="12" thickBot="1">
      <c r="B112" s="459"/>
      <c r="C112" s="450"/>
      <c r="D112" s="79" t="s">
        <v>76</v>
      </c>
      <c r="E112" s="207" t="s">
        <v>80</v>
      </c>
      <c r="F112" s="486" t="s">
        <v>80</v>
      </c>
      <c r="G112" s="487"/>
      <c r="H112" s="258"/>
      <c r="I112" s="51"/>
    </row>
    <row r="113" spans="2:9" ht="12.75" customHeight="1">
      <c r="B113" s="459"/>
      <c r="C113" s="449" t="s">
        <v>95</v>
      </c>
      <c r="D113" s="93" t="s">
        <v>93</v>
      </c>
      <c r="E113" s="205">
        <v>23.37</v>
      </c>
      <c r="F113" s="477">
        <v>9.67</v>
      </c>
      <c r="G113" s="478"/>
      <c r="H113" s="243"/>
      <c r="I113" s="51"/>
    </row>
    <row r="114" spans="2:9" ht="11.25">
      <c r="B114" s="459"/>
      <c r="C114" s="450"/>
      <c r="D114" s="74" t="s">
        <v>94</v>
      </c>
      <c r="E114" s="206">
        <v>14.23</v>
      </c>
      <c r="F114" s="471">
        <v>9.67</v>
      </c>
      <c r="G114" s="472"/>
      <c r="H114" s="243"/>
      <c r="I114" s="51"/>
    </row>
    <row r="115" spans="2:9" ht="12" thickBot="1">
      <c r="B115" s="459"/>
      <c r="C115" s="451"/>
      <c r="D115" s="94" t="s">
        <v>76</v>
      </c>
      <c r="E115" s="94" t="s">
        <v>80</v>
      </c>
      <c r="F115" s="479" t="s">
        <v>80</v>
      </c>
      <c r="G115" s="480"/>
      <c r="H115" s="258"/>
      <c r="I115" s="51"/>
    </row>
    <row r="116" spans="2:9" ht="11.25">
      <c r="B116" s="459"/>
      <c r="C116" s="450" t="s">
        <v>96</v>
      </c>
      <c r="D116" s="78" t="s">
        <v>93</v>
      </c>
      <c r="E116" s="78">
        <v>35.04</v>
      </c>
      <c r="F116" s="830">
        <v>14.5</v>
      </c>
      <c r="G116" s="831"/>
      <c r="H116" s="243"/>
      <c r="I116" s="51"/>
    </row>
    <row r="117" spans="2:9" ht="11.25">
      <c r="B117" s="459"/>
      <c r="C117" s="450"/>
      <c r="D117" s="74" t="s">
        <v>94</v>
      </c>
      <c r="E117" s="206">
        <v>21.34</v>
      </c>
      <c r="F117" s="471">
        <v>14.5</v>
      </c>
      <c r="G117" s="472"/>
      <c r="H117" s="243"/>
      <c r="I117" s="51"/>
    </row>
    <row r="118" spans="2:9" ht="12" thickBot="1">
      <c r="B118" s="459"/>
      <c r="C118" s="450"/>
      <c r="D118" s="79" t="s">
        <v>76</v>
      </c>
      <c r="E118" s="79">
        <v>10.62</v>
      </c>
      <c r="F118" s="486">
        <v>14.5</v>
      </c>
      <c r="G118" s="487"/>
      <c r="H118" s="243"/>
      <c r="I118" s="51"/>
    </row>
    <row r="119" spans="2:9" ht="12.75" customHeight="1">
      <c r="B119" s="459"/>
      <c r="C119" s="449" t="s">
        <v>97</v>
      </c>
      <c r="D119" s="93" t="s">
        <v>93</v>
      </c>
      <c r="E119" s="93">
        <v>14.98</v>
      </c>
      <c r="F119" s="461">
        <v>6.2</v>
      </c>
      <c r="G119" s="462"/>
      <c r="H119" s="243"/>
      <c r="I119" s="51"/>
    </row>
    <row r="120" spans="2:9" ht="11.25">
      <c r="B120" s="459"/>
      <c r="C120" s="450"/>
      <c r="D120" s="74" t="s">
        <v>94</v>
      </c>
      <c r="E120" s="206">
        <v>9.13</v>
      </c>
      <c r="F120" s="467">
        <v>6.2</v>
      </c>
      <c r="G120" s="468"/>
      <c r="H120" s="243"/>
      <c r="I120" s="51"/>
    </row>
    <row r="121" spans="2:9" ht="12" thickBot="1">
      <c r="B121" s="459"/>
      <c r="C121" s="451"/>
      <c r="D121" s="94" t="s">
        <v>76</v>
      </c>
      <c r="E121" s="94" t="s">
        <v>80</v>
      </c>
      <c r="F121" s="474" t="s">
        <v>80</v>
      </c>
      <c r="G121" s="475"/>
      <c r="H121" s="243"/>
      <c r="I121" s="51"/>
    </row>
    <row r="122" spans="2:9" ht="12.75" customHeight="1">
      <c r="B122" s="459"/>
      <c r="C122" s="449" t="s">
        <v>98</v>
      </c>
      <c r="D122" s="93" t="s">
        <v>93</v>
      </c>
      <c r="E122" s="93">
        <v>35.04</v>
      </c>
      <c r="F122" s="477">
        <v>14.5</v>
      </c>
      <c r="G122" s="478"/>
      <c r="H122" s="243"/>
      <c r="I122" s="51"/>
    </row>
    <row r="123" spans="2:9" ht="11.25">
      <c r="B123" s="459"/>
      <c r="C123" s="450"/>
      <c r="D123" s="74" t="s">
        <v>94</v>
      </c>
      <c r="E123" s="206">
        <v>21.34</v>
      </c>
      <c r="F123" s="471">
        <v>14.5</v>
      </c>
      <c r="G123" s="472"/>
      <c r="H123" s="243"/>
      <c r="I123" s="51"/>
    </row>
    <row r="124" spans="2:9" ht="12" thickBot="1">
      <c r="B124" s="459"/>
      <c r="C124" s="451"/>
      <c r="D124" s="94" t="s">
        <v>76</v>
      </c>
      <c r="E124" s="94" t="s">
        <v>80</v>
      </c>
      <c r="F124" s="474" t="s">
        <v>80</v>
      </c>
      <c r="G124" s="475"/>
      <c r="H124" s="243"/>
      <c r="I124" s="51"/>
    </row>
    <row r="125" spans="2:9" ht="12" thickBot="1">
      <c r="B125" s="460"/>
      <c r="C125" s="95" t="s">
        <v>99</v>
      </c>
      <c r="D125" s="96"/>
      <c r="E125" s="200">
        <v>26.27</v>
      </c>
      <c r="F125" s="482">
        <v>10.88</v>
      </c>
      <c r="G125" s="483"/>
      <c r="H125" s="243"/>
      <c r="I125" s="51"/>
    </row>
    <row r="127" spans="2:11" ht="23.25" customHeight="1">
      <c r="B127" s="438" t="s">
        <v>111</v>
      </c>
      <c r="C127" s="439"/>
      <c r="D127" s="439"/>
      <c r="E127" s="439"/>
      <c r="F127" s="439"/>
      <c r="G127" s="439"/>
      <c r="H127" s="439"/>
      <c r="I127" s="439"/>
      <c r="J127" s="439"/>
      <c r="K127" s="439"/>
    </row>
    <row r="128" ht="12" thickBot="1"/>
    <row r="129" spans="2:12" ht="30.75" customHeight="1" thickBot="1">
      <c r="B129" s="371" t="s">
        <v>104</v>
      </c>
      <c r="C129" s="372"/>
      <c r="D129" s="372"/>
      <c r="E129" s="372"/>
      <c r="F129" s="372"/>
      <c r="G129" s="372"/>
      <c r="H129" s="372"/>
      <c r="I129" s="372"/>
      <c r="J129" s="372"/>
      <c r="K129" s="372"/>
      <c r="L129" s="374"/>
    </row>
    <row r="131" spans="2:11" ht="40.5" customHeight="1">
      <c r="B131" s="493" t="s">
        <v>105</v>
      </c>
      <c r="C131" s="493"/>
      <c r="D131" s="502" t="s">
        <v>106</v>
      </c>
      <c r="E131" s="503"/>
      <c r="F131" s="503"/>
      <c r="G131" s="503"/>
      <c r="H131" s="503"/>
      <c r="I131" s="503"/>
      <c r="J131" s="503"/>
      <c r="K131" s="503"/>
    </row>
    <row r="132" spans="2:11" ht="45.75" customHeight="1" thickBot="1">
      <c r="B132" s="493" t="s">
        <v>113</v>
      </c>
      <c r="C132" s="493"/>
      <c r="D132" s="502" t="s">
        <v>114</v>
      </c>
      <c r="E132" s="503"/>
      <c r="F132" s="503"/>
      <c r="G132" s="503"/>
      <c r="H132" s="503"/>
      <c r="I132" s="503"/>
      <c r="J132" s="503"/>
      <c r="K132" s="503"/>
    </row>
    <row r="133" spans="2:12" ht="12.75" customHeight="1">
      <c r="B133" s="510" t="s">
        <v>36</v>
      </c>
      <c r="C133" s="505"/>
      <c r="D133" s="506"/>
      <c r="E133" s="504" t="s">
        <v>109</v>
      </c>
      <c r="F133" s="505"/>
      <c r="G133" s="506"/>
      <c r="H133" s="244"/>
      <c r="I133" s="517" t="s">
        <v>107</v>
      </c>
      <c r="J133" s="511" t="s">
        <v>110</v>
      </c>
      <c r="K133" s="512"/>
      <c r="L133" s="513"/>
    </row>
    <row r="134" spans="2:12" ht="33.75" customHeight="1">
      <c r="B134" s="507"/>
      <c r="C134" s="508"/>
      <c r="D134" s="509"/>
      <c r="E134" s="507"/>
      <c r="F134" s="508"/>
      <c r="G134" s="509"/>
      <c r="H134" s="259"/>
      <c r="I134" s="518"/>
      <c r="J134" s="514"/>
      <c r="K134" s="515"/>
      <c r="L134" s="516"/>
    </row>
    <row r="135" spans="2:12" ht="13.5" customHeight="1" thickBot="1">
      <c r="B135" s="520" t="s">
        <v>88</v>
      </c>
      <c r="C135" s="521"/>
      <c r="D135" s="82" t="s">
        <v>108</v>
      </c>
      <c r="E135" s="83" t="s">
        <v>89</v>
      </c>
      <c r="F135" s="84" t="s">
        <v>90</v>
      </c>
      <c r="G135" s="85" t="s">
        <v>19</v>
      </c>
      <c r="H135" s="260"/>
      <c r="I135" s="519"/>
      <c r="J135" s="97" t="s">
        <v>89</v>
      </c>
      <c r="K135" s="98" t="s">
        <v>90</v>
      </c>
      <c r="L135" s="99" t="s">
        <v>19</v>
      </c>
    </row>
    <row r="136" spans="2:12" ht="12" thickBot="1">
      <c r="B136" s="494" t="s">
        <v>112</v>
      </c>
      <c r="C136" s="495"/>
      <c r="D136" s="86" t="s">
        <v>74</v>
      </c>
      <c r="E136" s="192">
        <v>4.72</v>
      </c>
      <c r="F136" s="192">
        <v>2.36</v>
      </c>
      <c r="G136" s="101">
        <f aca="true" t="shared" si="0" ref="G136:G147">E136+F136</f>
        <v>7.08</v>
      </c>
      <c r="H136" s="101"/>
      <c r="I136" s="101">
        <v>0.2</v>
      </c>
      <c r="J136" s="208">
        <f aca="true" t="shared" si="1" ref="J136:J147">E136*I136</f>
        <v>0.944</v>
      </c>
      <c r="K136" s="208">
        <f aca="true" t="shared" si="2" ref="K136:K147">F136*I136</f>
        <v>0.472</v>
      </c>
      <c r="L136" s="209">
        <f aca="true" t="shared" si="3" ref="L136:L147">J136+K136</f>
        <v>1.416</v>
      </c>
    </row>
    <row r="137" spans="2:12" ht="12" thickBot="1">
      <c r="B137" s="489"/>
      <c r="C137" s="490"/>
      <c r="D137" s="74" t="s">
        <v>75</v>
      </c>
      <c r="E137" s="237">
        <v>2.24</v>
      </c>
      <c r="F137" s="237">
        <v>2.36</v>
      </c>
      <c r="G137" s="101">
        <f t="shared" si="0"/>
        <v>4.6</v>
      </c>
      <c r="H137" s="100"/>
      <c r="I137" s="100">
        <v>0.2</v>
      </c>
      <c r="J137" s="238">
        <f t="shared" si="1"/>
        <v>0.44800000000000006</v>
      </c>
      <c r="K137" s="238">
        <f t="shared" si="2"/>
        <v>0.472</v>
      </c>
      <c r="L137" s="209">
        <f t="shared" si="3"/>
        <v>0.92</v>
      </c>
    </row>
    <row r="138" spans="2:12" ht="12" thickBot="1">
      <c r="B138" s="496"/>
      <c r="C138" s="497"/>
      <c r="D138" s="94" t="s">
        <v>76</v>
      </c>
      <c r="E138" s="254">
        <v>0</v>
      </c>
      <c r="F138" s="254">
        <v>0</v>
      </c>
      <c r="G138" s="101">
        <f t="shared" si="0"/>
        <v>0</v>
      </c>
      <c r="H138" s="100"/>
      <c r="I138" s="103">
        <v>0.2</v>
      </c>
      <c r="J138" s="240">
        <f t="shared" si="1"/>
        <v>0</v>
      </c>
      <c r="K138" s="240">
        <f t="shared" si="2"/>
        <v>0</v>
      </c>
      <c r="L138" s="209">
        <f t="shared" si="3"/>
        <v>0</v>
      </c>
    </row>
    <row r="139" spans="2:12" ht="12" thickBot="1">
      <c r="B139" s="488" t="s">
        <v>39</v>
      </c>
      <c r="C139" s="299"/>
      <c r="D139" s="78" t="s">
        <v>74</v>
      </c>
      <c r="E139" s="237">
        <v>5.65</v>
      </c>
      <c r="F139" s="237">
        <v>2.83</v>
      </c>
      <c r="G139" s="192">
        <f t="shared" si="0"/>
        <v>8.48</v>
      </c>
      <c r="H139" s="237"/>
      <c r="I139" s="100">
        <v>0.2</v>
      </c>
      <c r="J139" s="238">
        <f t="shared" si="1"/>
        <v>1.1300000000000001</v>
      </c>
      <c r="K139" s="238">
        <f t="shared" si="2"/>
        <v>0.5660000000000001</v>
      </c>
      <c r="L139" s="209">
        <f t="shared" si="3"/>
        <v>1.6960000000000002</v>
      </c>
    </row>
    <row r="140" spans="2:12" ht="12" thickBot="1">
      <c r="B140" s="489"/>
      <c r="C140" s="490"/>
      <c r="D140" s="74" t="s">
        <v>75</v>
      </c>
      <c r="E140" s="237">
        <v>2.69</v>
      </c>
      <c r="F140" s="237">
        <v>2.83</v>
      </c>
      <c r="G140" s="192">
        <f t="shared" si="0"/>
        <v>5.52</v>
      </c>
      <c r="H140" s="100"/>
      <c r="I140" s="100">
        <v>0.2</v>
      </c>
      <c r="J140" s="238">
        <f t="shared" si="1"/>
        <v>0.538</v>
      </c>
      <c r="K140" s="238">
        <f t="shared" si="2"/>
        <v>0.5660000000000001</v>
      </c>
      <c r="L140" s="209">
        <f t="shared" si="3"/>
        <v>1.104</v>
      </c>
    </row>
    <row r="141" spans="2:12" ht="12" thickBot="1">
      <c r="B141" s="498"/>
      <c r="C141" s="293"/>
      <c r="D141" s="79" t="s">
        <v>76</v>
      </c>
      <c r="E141" s="237">
        <v>1.89</v>
      </c>
      <c r="F141" s="237">
        <v>2.83</v>
      </c>
      <c r="G141" s="192">
        <f t="shared" si="0"/>
        <v>4.72</v>
      </c>
      <c r="H141" s="237"/>
      <c r="I141" s="100">
        <v>0.2</v>
      </c>
      <c r="J141" s="238">
        <f t="shared" si="1"/>
        <v>0.378</v>
      </c>
      <c r="K141" s="238">
        <f t="shared" si="2"/>
        <v>0.5660000000000001</v>
      </c>
      <c r="L141" s="209">
        <f t="shared" si="3"/>
        <v>0.9440000000000001</v>
      </c>
    </row>
    <row r="142" spans="2:12" ht="12" thickBot="1">
      <c r="B142" s="500" t="s">
        <v>40</v>
      </c>
      <c r="C142" s="501"/>
      <c r="D142" s="93" t="s">
        <v>74</v>
      </c>
      <c r="E142" s="255">
        <v>16.96</v>
      </c>
      <c r="F142" s="255">
        <v>8.48</v>
      </c>
      <c r="G142" s="101">
        <f t="shared" si="0"/>
        <v>25.44</v>
      </c>
      <c r="H142" s="100"/>
      <c r="I142" s="104">
        <v>0.2</v>
      </c>
      <c r="J142" s="239">
        <f>E142*I142</f>
        <v>3.3920000000000003</v>
      </c>
      <c r="K142" s="239">
        <f t="shared" si="2"/>
        <v>1.6960000000000002</v>
      </c>
      <c r="L142" s="209">
        <f t="shared" si="3"/>
        <v>5.088000000000001</v>
      </c>
    </row>
    <row r="143" spans="2:12" ht="12" thickBot="1">
      <c r="B143" s="489"/>
      <c r="C143" s="490"/>
      <c r="D143" s="74" t="s">
        <v>75</v>
      </c>
      <c r="E143" s="237">
        <v>8.05</v>
      </c>
      <c r="F143" s="237">
        <v>8.48</v>
      </c>
      <c r="G143" s="192">
        <f t="shared" si="0"/>
        <v>16.53</v>
      </c>
      <c r="H143" s="100"/>
      <c r="I143" s="100">
        <v>0.2</v>
      </c>
      <c r="J143" s="238">
        <f>E143*I143</f>
        <v>1.6100000000000003</v>
      </c>
      <c r="K143" s="238">
        <f t="shared" si="2"/>
        <v>1.6960000000000002</v>
      </c>
      <c r="L143" s="209">
        <f t="shared" si="3"/>
        <v>3.3060000000000005</v>
      </c>
    </row>
    <row r="144" spans="2:12" ht="12" thickBot="1">
      <c r="B144" s="496"/>
      <c r="C144" s="497"/>
      <c r="D144" s="94" t="s">
        <v>76</v>
      </c>
      <c r="E144" s="254">
        <v>5.65</v>
      </c>
      <c r="F144" s="254">
        <v>8.48</v>
      </c>
      <c r="G144" s="192">
        <f t="shared" si="0"/>
        <v>14.13</v>
      </c>
      <c r="H144" s="237"/>
      <c r="I144" s="103">
        <v>0.2</v>
      </c>
      <c r="J144" s="240">
        <f t="shared" si="1"/>
        <v>1.1300000000000001</v>
      </c>
      <c r="K144" s="240">
        <f t="shared" si="2"/>
        <v>1.6960000000000002</v>
      </c>
      <c r="L144" s="209">
        <f t="shared" si="3"/>
        <v>2.8260000000000005</v>
      </c>
    </row>
    <row r="145" spans="2:12" ht="12" thickBot="1">
      <c r="B145" s="488" t="s">
        <v>41</v>
      </c>
      <c r="C145" s="299"/>
      <c r="D145" s="78" t="s">
        <v>74</v>
      </c>
      <c r="E145" s="237">
        <v>18.85</v>
      </c>
      <c r="F145" s="237">
        <v>9.41</v>
      </c>
      <c r="G145" s="101">
        <f t="shared" si="0"/>
        <v>28.26</v>
      </c>
      <c r="H145" s="100"/>
      <c r="I145" s="100">
        <v>0.2</v>
      </c>
      <c r="J145" s="238">
        <f>E145*I145</f>
        <v>3.7700000000000005</v>
      </c>
      <c r="K145" s="238">
        <f t="shared" si="2"/>
        <v>1.8820000000000001</v>
      </c>
      <c r="L145" s="210">
        <f t="shared" si="3"/>
        <v>5.652000000000001</v>
      </c>
    </row>
    <row r="146" spans="2:12" ht="12" thickBot="1">
      <c r="B146" s="489"/>
      <c r="C146" s="490"/>
      <c r="D146" s="74" t="s">
        <v>75</v>
      </c>
      <c r="E146" s="237">
        <v>8.95</v>
      </c>
      <c r="F146" s="237">
        <v>9.41</v>
      </c>
      <c r="G146" s="192">
        <f t="shared" si="0"/>
        <v>18.36</v>
      </c>
      <c r="H146" s="100"/>
      <c r="I146" s="100">
        <v>0.2</v>
      </c>
      <c r="J146" s="238">
        <f>E146*I146</f>
        <v>1.79</v>
      </c>
      <c r="K146" s="238">
        <f t="shared" si="2"/>
        <v>1.8820000000000001</v>
      </c>
      <c r="L146" s="211">
        <f t="shared" si="3"/>
        <v>3.672</v>
      </c>
    </row>
    <row r="147" spans="2:12" ht="12" thickBot="1">
      <c r="B147" s="491"/>
      <c r="C147" s="492"/>
      <c r="D147" s="75" t="s">
        <v>76</v>
      </c>
      <c r="E147" s="256">
        <v>6.28</v>
      </c>
      <c r="F147" s="256">
        <v>9.41</v>
      </c>
      <c r="G147" s="193">
        <f t="shared" si="0"/>
        <v>15.690000000000001</v>
      </c>
      <c r="H147" s="256"/>
      <c r="I147" s="102">
        <v>0.2</v>
      </c>
      <c r="J147" s="241">
        <f t="shared" si="1"/>
        <v>1.2560000000000002</v>
      </c>
      <c r="K147" s="241">
        <f t="shared" si="2"/>
        <v>1.8820000000000001</v>
      </c>
      <c r="L147" s="211">
        <f t="shared" si="3"/>
        <v>3.1380000000000003</v>
      </c>
    </row>
    <row r="151" ht="12" thickBot="1"/>
    <row r="152" spans="2:9" ht="18.75" customHeight="1">
      <c r="B152" s="522" t="s">
        <v>115</v>
      </c>
      <c r="C152" s="523"/>
      <c r="D152" s="523"/>
      <c r="E152" s="523"/>
      <c r="F152" s="523"/>
      <c r="G152" s="523"/>
      <c r="H152" s="523"/>
      <c r="I152" s="524"/>
    </row>
    <row r="153" spans="2:9" ht="12.75" customHeight="1" thickBot="1">
      <c r="B153" s="525" t="s">
        <v>116</v>
      </c>
      <c r="C153" s="526"/>
      <c r="D153" s="526"/>
      <c r="E153" s="526"/>
      <c r="F153" s="526"/>
      <c r="G153" s="526"/>
      <c r="H153" s="526"/>
      <c r="I153" s="527"/>
    </row>
    <row r="154" spans="2:9" ht="11.25">
      <c r="B154" s="141"/>
      <c r="C154" s="141"/>
      <c r="D154" s="141"/>
      <c r="E154" s="141"/>
      <c r="F154" s="141"/>
      <c r="G154" s="141"/>
      <c r="H154" s="141"/>
      <c r="I154" s="142"/>
    </row>
    <row r="155" spans="2:9" ht="34.5" customHeight="1">
      <c r="B155" s="530" t="s">
        <v>118</v>
      </c>
      <c r="C155" s="530"/>
      <c r="D155" s="343" t="s">
        <v>117</v>
      </c>
      <c r="E155" s="344"/>
      <c r="F155" s="344"/>
      <c r="G155" s="344"/>
      <c r="H155" s="345"/>
      <c r="I155" s="125" t="s">
        <v>119</v>
      </c>
    </row>
    <row r="156" spans="2:9" ht="22.5" customHeight="1">
      <c r="B156" s="528" t="s">
        <v>9</v>
      </c>
      <c r="C156" s="528"/>
      <c r="D156" s="349" t="s">
        <v>337</v>
      </c>
      <c r="E156" s="350"/>
      <c r="F156" s="350"/>
      <c r="G156" s="350"/>
      <c r="H156" s="351"/>
      <c r="I156" s="538" t="s">
        <v>334</v>
      </c>
    </row>
    <row r="157" spans="2:9" ht="22.5" customHeight="1">
      <c r="B157" s="528"/>
      <c r="C157" s="528"/>
      <c r="D157" s="349" t="s">
        <v>338</v>
      </c>
      <c r="E157" s="350"/>
      <c r="F157" s="350"/>
      <c r="G157" s="350"/>
      <c r="H157" s="351"/>
      <c r="I157" s="356"/>
    </row>
    <row r="158" spans="2:9" ht="19.5" customHeight="1">
      <c r="B158" s="528"/>
      <c r="C158" s="528"/>
      <c r="D158" s="349" t="s">
        <v>339</v>
      </c>
      <c r="E158" s="350"/>
      <c r="F158" s="350"/>
      <c r="G158" s="350"/>
      <c r="H158" s="351"/>
      <c r="I158" s="356"/>
    </row>
    <row r="159" spans="2:9" ht="19.5" customHeight="1">
      <c r="B159" s="528"/>
      <c r="C159" s="528"/>
      <c r="D159" s="346" t="s">
        <v>340</v>
      </c>
      <c r="E159" s="352"/>
      <c r="F159" s="352"/>
      <c r="G159" s="352"/>
      <c r="H159" s="348"/>
      <c r="I159" s="357"/>
    </row>
    <row r="160" spans="2:9" ht="19.5" customHeight="1">
      <c r="B160" s="528"/>
      <c r="C160" s="528"/>
      <c r="D160" s="349" t="s">
        <v>335</v>
      </c>
      <c r="E160" s="353"/>
      <c r="F160" s="353"/>
      <c r="G160" s="353"/>
      <c r="H160" s="353"/>
      <c r="I160" s="354"/>
    </row>
    <row r="161" spans="2:9" ht="19.5" customHeight="1">
      <c r="B161" s="528"/>
      <c r="C161" s="528"/>
      <c r="D161" s="349" t="s">
        <v>336</v>
      </c>
      <c r="E161" s="353"/>
      <c r="F161" s="353"/>
      <c r="G161" s="353"/>
      <c r="H161" s="353"/>
      <c r="I161" s="354"/>
    </row>
    <row r="162" spans="2:9" ht="42.75" customHeight="1">
      <c r="B162" s="528"/>
      <c r="C162" s="528"/>
      <c r="D162" s="358" t="s">
        <v>268</v>
      </c>
      <c r="E162" s="350"/>
      <c r="F162" s="350"/>
      <c r="G162" s="350"/>
      <c r="H162" s="351"/>
      <c r="I162" s="144">
        <v>-0.2</v>
      </c>
    </row>
    <row r="163" spans="2:9" ht="60" customHeight="1" thickBot="1">
      <c r="B163" s="529"/>
      <c r="C163" s="529"/>
      <c r="D163" s="364" t="s">
        <v>269</v>
      </c>
      <c r="E163" s="365"/>
      <c r="F163" s="365"/>
      <c r="G163" s="365"/>
      <c r="H163" s="366"/>
      <c r="I163" s="145">
        <v>-0.25</v>
      </c>
    </row>
    <row r="164" spans="2:9" ht="22.5" customHeight="1">
      <c r="B164" s="534" t="s">
        <v>356</v>
      </c>
      <c r="C164" s="535"/>
      <c r="D164" s="367" t="s">
        <v>337</v>
      </c>
      <c r="E164" s="360"/>
      <c r="F164" s="360"/>
      <c r="G164" s="360"/>
      <c r="H164" s="361"/>
      <c r="I164" s="355" t="s">
        <v>345</v>
      </c>
    </row>
    <row r="165" spans="2:9" ht="22.5" customHeight="1">
      <c r="B165" s="531"/>
      <c r="C165" s="532"/>
      <c r="D165" s="349" t="s">
        <v>341</v>
      </c>
      <c r="E165" s="362"/>
      <c r="F165" s="362"/>
      <c r="G165" s="362"/>
      <c r="H165" s="351"/>
      <c r="I165" s="356"/>
    </row>
    <row r="166" spans="2:9" ht="22.5" customHeight="1">
      <c r="B166" s="531"/>
      <c r="C166" s="532"/>
      <c r="D166" s="349" t="s">
        <v>342</v>
      </c>
      <c r="E166" s="362"/>
      <c r="F166" s="362"/>
      <c r="G166" s="362"/>
      <c r="H166" s="351"/>
      <c r="I166" s="356"/>
    </row>
    <row r="167" spans="2:9" ht="22.5" customHeight="1">
      <c r="B167" s="531"/>
      <c r="C167" s="532"/>
      <c r="D167" s="349" t="s">
        <v>343</v>
      </c>
      <c r="E167" s="362"/>
      <c r="F167" s="362"/>
      <c r="G167" s="362"/>
      <c r="H167" s="351"/>
      <c r="I167" s="356"/>
    </row>
    <row r="168" spans="2:9" ht="22.5" customHeight="1">
      <c r="B168" s="531"/>
      <c r="C168" s="532"/>
      <c r="D168" s="346" t="s">
        <v>344</v>
      </c>
      <c r="E168" s="347"/>
      <c r="F168" s="347"/>
      <c r="G168" s="347"/>
      <c r="H168" s="348"/>
      <c r="I168" s="357"/>
    </row>
    <row r="169" spans="2:9" ht="22.5" customHeight="1">
      <c r="B169" s="528"/>
      <c r="C169" s="528"/>
      <c r="D169" s="349" t="s">
        <v>346</v>
      </c>
      <c r="E169" s="350"/>
      <c r="F169" s="350"/>
      <c r="G169" s="350"/>
      <c r="H169" s="351"/>
      <c r="I169" s="143" t="s">
        <v>347</v>
      </c>
    </row>
    <row r="170" spans="2:9" ht="30" customHeight="1" thickBot="1">
      <c r="B170" s="529"/>
      <c r="C170" s="529"/>
      <c r="D170" s="364" t="s">
        <v>348</v>
      </c>
      <c r="E170" s="365"/>
      <c r="F170" s="365"/>
      <c r="G170" s="365"/>
      <c r="H170" s="365"/>
      <c r="I170" s="536"/>
    </row>
    <row r="171" spans="2:9" ht="26.25" customHeight="1">
      <c r="B171" s="531" t="s">
        <v>355</v>
      </c>
      <c r="C171" s="532"/>
      <c r="D171" s="359" t="s">
        <v>350</v>
      </c>
      <c r="E171" s="360"/>
      <c r="F171" s="360"/>
      <c r="G171" s="360"/>
      <c r="H171" s="361"/>
      <c r="I171" s="537" t="s">
        <v>349</v>
      </c>
    </row>
    <row r="172" spans="2:9" ht="24.75" customHeight="1">
      <c r="B172" s="531"/>
      <c r="C172" s="532"/>
      <c r="D172" s="358" t="s">
        <v>341</v>
      </c>
      <c r="E172" s="362"/>
      <c r="F172" s="362"/>
      <c r="G172" s="362"/>
      <c r="H172" s="351"/>
      <c r="I172" s="356"/>
    </row>
    <row r="173" spans="2:9" ht="22.5" customHeight="1">
      <c r="B173" s="531"/>
      <c r="C173" s="532"/>
      <c r="D173" s="358" t="s">
        <v>342</v>
      </c>
      <c r="E173" s="362"/>
      <c r="F173" s="362"/>
      <c r="G173" s="362"/>
      <c r="H173" s="351"/>
      <c r="I173" s="356"/>
    </row>
    <row r="174" spans="2:9" ht="21.75" customHeight="1">
      <c r="B174" s="531"/>
      <c r="C174" s="532"/>
      <c r="D174" s="358" t="s">
        <v>343</v>
      </c>
      <c r="E174" s="362"/>
      <c r="F174" s="362"/>
      <c r="G174" s="362"/>
      <c r="H174" s="351"/>
      <c r="I174" s="356"/>
    </row>
    <row r="175" spans="2:9" ht="25.5" customHeight="1">
      <c r="B175" s="531"/>
      <c r="C175" s="532"/>
      <c r="D175" s="363" t="s">
        <v>344</v>
      </c>
      <c r="E175" s="347"/>
      <c r="F175" s="347"/>
      <c r="G175" s="347"/>
      <c r="H175" s="348"/>
      <c r="I175" s="357"/>
    </row>
    <row r="176" spans="2:9" ht="24" customHeight="1">
      <c r="B176" s="531"/>
      <c r="C176" s="532"/>
      <c r="D176" s="358" t="s">
        <v>351</v>
      </c>
      <c r="E176" s="353"/>
      <c r="F176" s="353"/>
      <c r="G176" s="353"/>
      <c r="H176" s="353"/>
      <c r="I176" s="354"/>
    </row>
    <row r="177" spans="2:9" ht="42.75" customHeight="1">
      <c r="B177" s="528"/>
      <c r="C177" s="528"/>
      <c r="D177" s="533" t="s">
        <v>352</v>
      </c>
      <c r="E177" s="533"/>
      <c r="F177" s="533"/>
      <c r="G177" s="533"/>
      <c r="H177" s="245" t="s">
        <v>353</v>
      </c>
      <c r="I177" s="143" t="s">
        <v>354</v>
      </c>
    </row>
  </sheetData>
  <sheetProtection/>
  <mergeCells count="181">
    <mergeCell ref="B152:I152"/>
    <mergeCell ref="B153:I153"/>
    <mergeCell ref="B156:C163"/>
    <mergeCell ref="B155:C155"/>
    <mergeCell ref="B171:C177"/>
    <mergeCell ref="D177:G177"/>
    <mergeCell ref="B164:C170"/>
    <mergeCell ref="D170:I170"/>
    <mergeCell ref="I171:I175"/>
    <mergeCell ref="I156:I159"/>
    <mergeCell ref="B142:C144"/>
    <mergeCell ref="B131:C131"/>
    <mergeCell ref="D131:K131"/>
    <mergeCell ref="D132:K132"/>
    <mergeCell ref="E133:G134"/>
    <mergeCell ref="B133:D134"/>
    <mergeCell ref="J133:L134"/>
    <mergeCell ref="I133:I135"/>
    <mergeCell ref="B135:C135"/>
    <mergeCell ref="F91:G91"/>
    <mergeCell ref="F107:G107"/>
    <mergeCell ref="F113:G113"/>
    <mergeCell ref="F119:G119"/>
    <mergeCell ref="F92:G92"/>
    <mergeCell ref="F93:G93"/>
    <mergeCell ref="F94:G94"/>
    <mergeCell ref="F116:G116"/>
    <mergeCell ref="F117:G117"/>
    <mergeCell ref="F118:G118"/>
    <mergeCell ref="B145:C147"/>
    <mergeCell ref="B132:C132"/>
    <mergeCell ref="F125:G125"/>
    <mergeCell ref="F121:G121"/>
    <mergeCell ref="F123:G123"/>
    <mergeCell ref="F122:G122"/>
    <mergeCell ref="B127:K127"/>
    <mergeCell ref="F124:G124"/>
    <mergeCell ref="B136:C138"/>
    <mergeCell ref="B139:C141"/>
    <mergeCell ref="F106:G106"/>
    <mergeCell ref="F108:G108"/>
    <mergeCell ref="F109:G109"/>
    <mergeCell ref="F110:G110"/>
    <mergeCell ref="F120:G120"/>
    <mergeCell ref="F111:G111"/>
    <mergeCell ref="F112:G112"/>
    <mergeCell ref="F114:G114"/>
    <mergeCell ref="F115:G115"/>
    <mergeCell ref="F105:G105"/>
    <mergeCell ref="F96:G96"/>
    <mergeCell ref="F98:G98"/>
    <mergeCell ref="F99:G99"/>
    <mergeCell ref="F100:G100"/>
    <mergeCell ref="F104:G104"/>
    <mergeCell ref="F97:G97"/>
    <mergeCell ref="F101:G101"/>
    <mergeCell ref="F102:G102"/>
    <mergeCell ref="F103:G103"/>
    <mergeCell ref="F83:G83"/>
    <mergeCell ref="F84:G84"/>
    <mergeCell ref="F85:G85"/>
    <mergeCell ref="F86:G86"/>
    <mergeCell ref="F87:G87"/>
    <mergeCell ref="F89:G89"/>
    <mergeCell ref="B94:B109"/>
    <mergeCell ref="C94:C96"/>
    <mergeCell ref="F90:G90"/>
    <mergeCell ref="F78:G78"/>
    <mergeCell ref="F79:G79"/>
    <mergeCell ref="F80:G80"/>
    <mergeCell ref="F82:G82"/>
    <mergeCell ref="F88:G88"/>
    <mergeCell ref="F95:G95"/>
    <mergeCell ref="C78:C80"/>
    <mergeCell ref="B110:B125"/>
    <mergeCell ref="C110:C112"/>
    <mergeCell ref="C116:C118"/>
    <mergeCell ref="C122:C124"/>
    <mergeCell ref="C119:C121"/>
    <mergeCell ref="C113:C115"/>
    <mergeCell ref="C84:C86"/>
    <mergeCell ref="C87:C89"/>
    <mergeCell ref="C90:C92"/>
    <mergeCell ref="C100:C102"/>
    <mergeCell ref="C103:C105"/>
    <mergeCell ref="C106:C108"/>
    <mergeCell ref="C97:C99"/>
    <mergeCell ref="E4:F4"/>
    <mergeCell ref="B4:D4"/>
    <mergeCell ref="B5:C5"/>
    <mergeCell ref="B9:C11"/>
    <mergeCell ref="B6:C8"/>
    <mergeCell ref="C81:C83"/>
    <mergeCell ref="E75:G76"/>
    <mergeCell ref="F77:G77"/>
    <mergeCell ref="B78:B93"/>
    <mergeCell ref="F81:G81"/>
    <mergeCell ref="G24:I25"/>
    <mergeCell ref="C24:D26"/>
    <mergeCell ref="B12:C14"/>
    <mergeCell ref="B15:C18"/>
    <mergeCell ref="B20:I20"/>
    <mergeCell ref="E24:F26"/>
    <mergeCell ref="C27:C31"/>
    <mergeCell ref="C32:C33"/>
    <mergeCell ref="B27:B34"/>
    <mergeCell ref="E27:F27"/>
    <mergeCell ref="E28:E29"/>
    <mergeCell ref="E34:F34"/>
    <mergeCell ref="E30:E31"/>
    <mergeCell ref="E32:F32"/>
    <mergeCell ref="E33:F33"/>
    <mergeCell ref="B35:B42"/>
    <mergeCell ref="C35:C39"/>
    <mergeCell ref="E35:F35"/>
    <mergeCell ref="E36:E37"/>
    <mergeCell ref="E38:E39"/>
    <mergeCell ref="C40:C41"/>
    <mergeCell ref="E40:F40"/>
    <mergeCell ref="E41:F41"/>
    <mergeCell ref="E42:F42"/>
    <mergeCell ref="B43:B50"/>
    <mergeCell ref="C43:C47"/>
    <mergeCell ref="E43:F43"/>
    <mergeCell ref="E44:E45"/>
    <mergeCell ref="E46:E47"/>
    <mergeCell ref="C48:C49"/>
    <mergeCell ref="E48:F48"/>
    <mergeCell ref="E49:F49"/>
    <mergeCell ref="E50:F50"/>
    <mergeCell ref="B51:B61"/>
    <mergeCell ref="C51:C56"/>
    <mergeCell ref="E51:F51"/>
    <mergeCell ref="E52:E53"/>
    <mergeCell ref="C57:C59"/>
    <mergeCell ref="E57:F57"/>
    <mergeCell ref="E59:F59"/>
    <mergeCell ref="E61:F61"/>
    <mergeCell ref="E54:E55"/>
    <mergeCell ref="E60:F60"/>
    <mergeCell ref="B62:B69"/>
    <mergeCell ref="C62:C66"/>
    <mergeCell ref="E62:F62"/>
    <mergeCell ref="E63:E64"/>
    <mergeCell ref="E65:E66"/>
    <mergeCell ref="C67:C68"/>
    <mergeCell ref="E67:F67"/>
    <mergeCell ref="E68:F68"/>
    <mergeCell ref="E69:F69"/>
    <mergeCell ref="B2:F2"/>
    <mergeCell ref="B22:I22"/>
    <mergeCell ref="B73:G73"/>
    <mergeCell ref="B129:L129"/>
    <mergeCell ref="B75:D76"/>
    <mergeCell ref="B77:C77"/>
    <mergeCell ref="B71:I71"/>
    <mergeCell ref="E56:F56"/>
    <mergeCell ref="E58:F58"/>
    <mergeCell ref="C60:C61"/>
    <mergeCell ref="D162:H162"/>
    <mergeCell ref="D163:H163"/>
    <mergeCell ref="D164:H164"/>
    <mergeCell ref="D165:H165"/>
    <mergeCell ref="D166:H166"/>
    <mergeCell ref="D167:H167"/>
    <mergeCell ref="D176:I176"/>
    <mergeCell ref="D171:H171"/>
    <mergeCell ref="D172:H172"/>
    <mergeCell ref="D173:H173"/>
    <mergeCell ref="D174:H174"/>
    <mergeCell ref="D175:H175"/>
    <mergeCell ref="D155:H155"/>
    <mergeCell ref="D168:H168"/>
    <mergeCell ref="D169:H169"/>
    <mergeCell ref="D156:H156"/>
    <mergeCell ref="D158:H158"/>
    <mergeCell ref="D159:H159"/>
    <mergeCell ref="D157:H157"/>
    <mergeCell ref="D160:I160"/>
    <mergeCell ref="D161:I161"/>
    <mergeCell ref="I164:I168"/>
  </mergeCells>
  <printOptions/>
  <pageMargins left="0.28" right="0.39" top="0.5" bottom="0.49"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J70"/>
  <sheetViews>
    <sheetView zoomScale="130" zoomScaleNormal="130" zoomScalePageLayoutView="0" workbookViewId="0" topLeftCell="A1">
      <selection activeCell="B3" sqref="B3:AJ3"/>
    </sheetView>
  </sheetViews>
  <sheetFormatPr defaultColWidth="9.140625" defaultRowHeight="12.75"/>
  <cols>
    <col min="1" max="3" width="2.28125" style="0" customWidth="1"/>
    <col min="4" max="4" width="2.57421875" style="0" customWidth="1"/>
    <col min="5" max="18" width="2.28125" style="0" customWidth="1"/>
    <col min="19" max="19" width="3.28125" style="0" customWidth="1"/>
    <col min="20" max="205" width="2.28125" style="0" customWidth="1"/>
  </cols>
  <sheetData>
    <row r="1" spans="2:36" ht="12" customHeight="1">
      <c r="B1" s="560" t="s">
        <v>120</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2"/>
    </row>
    <row r="2" ht="4.5" customHeight="1"/>
    <row r="3" spans="2:36" ht="12" customHeight="1">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539"/>
      <c r="AJ3" s="539"/>
    </row>
    <row r="4" ht="6" customHeight="1"/>
    <row r="5" spans="2:28" ht="10.5" customHeight="1">
      <c r="B5" s="563" t="s">
        <v>121</v>
      </c>
      <c r="C5" s="563"/>
      <c r="D5" s="563"/>
      <c r="E5" s="563"/>
      <c r="F5" s="552" t="s">
        <v>122</v>
      </c>
      <c r="G5" s="552"/>
      <c r="H5" s="552"/>
      <c r="I5" s="552"/>
      <c r="J5" s="552" t="s">
        <v>129</v>
      </c>
      <c r="K5" s="552"/>
      <c r="L5" s="552"/>
      <c r="M5" s="552"/>
      <c r="N5" s="552"/>
      <c r="O5" s="552" t="s">
        <v>123</v>
      </c>
      <c r="P5" s="552"/>
      <c r="Q5" s="552"/>
      <c r="R5" s="552"/>
      <c r="S5" s="552"/>
      <c r="T5" s="578" t="s">
        <v>124</v>
      </c>
      <c r="U5" s="579"/>
      <c r="V5" s="579"/>
      <c r="W5" s="580"/>
      <c r="X5" s="578" t="s">
        <v>301</v>
      </c>
      <c r="Y5" s="579"/>
      <c r="Z5" s="579"/>
      <c r="AA5" s="579"/>
      <c r="AB5" s="580"/>
    </row>
    <row r="6" spans="2:28" ht="10.5" customHeight="1">
      <c r="B6" s="564"/>
      <c r="C6" s="564"/>
      <c r="D6" s="564"/>
      <c r="E6" s="564"/>
      <c r="F6" s="552"/>
      <c r="G6" s="552"/>
      <c r="H6" s="552"/>
      <c r="I6" s="552"/>
      <c r="J6" s="552"/>
      <c r="K6" s="552"/>
      <c r="L6" s="552"/>
      <c r="M6" s="552"/>
      <c r="N6" s="552"/>
      <c r="O6" s="552"/>
      <c r="P6" s="552"/>
      <c r="Q6" s="552"/>
      <c r="R6" s="552"/>
      <c r="S6" s="552"/>
      <c r="T6" s="578"/>
      <c r="U6" s="579"/>
      <c r="V6" s="579"/>
      <c r="W6" s="580"/>
      <c r="X6" s="578"/>
      <c r="Y6" s="579"/>
      <c r="Z6" s="579"/>
      <c r="AA6" s="579"/>
      <c r="AB6" s="580"/>
    </row>
    <row r="7" spans="2:28" ht="10.5" customHeight="1">
      <c r="B7" s="565"/>
      <c r="C7" s="565"/>
      <c r="D7" s="565"/>
      <c r="E7" s="565"/>
      <c r="F7" s="552"/>
      <c r="G7" s="552"/>
      <c r="H7" s="552"/>
      <c r="I7" s="552"/>
      <c r="J7" s="552"/>
      <c r="K7" s="552"/>
      <c r="L7" s="552"/>
      <c r="M7" s="552"/>
      <c r="N7" s="552"/>
      <c r="O7" s="552"/>
      <c r="P7" s="552"/>
      <c r="Q7" s="552"/>
      <c r="R7" s="552"/>
      <c r="S7" s="552"/>
      <c r="T7" s="578"/>
      <c r="U7" s="579"/>
      <c r="V7" s="579"/>
      <c r="W7" s="580"/>
      <c r="X7" s="578"/>
      <c r="Y7" s="579"/>
      <c r="Z7" s="579"/>
      <c r="AA7" s="579"/>
      <c r="AB7" s="580"/>
    </row>
    <row r="8" spans="2:28" ht="12" customHeight="1">
      <c r="B8" s="553" t="s">
        <v>125</v>
      </c>
      <c r="C8" s="554"/>
      <c r="D8" s="554"/>
      <c r="E8" s="554"/>
      <c r="F8" s="553" t="s">
        <v>126</v>
      </c>
      <c r="G8" s="553"/>
      <c r="H8" s="553"/>
      <c r="I8" s="553"/>
      <c r="J8" s="553" t="s">
        <v>127</v>
      </c>
      <c r="K8" s="553"/>
      <c r="L8" s="553"/>
      <c r="M8" s="553"/>
      <c r="N8" s="553"/>
      <c r="O8" s="553" t="s">
        <v>128</v>
      </c>
      <c r="P8" s="553"/>
      <c r="Q8" s="553"/>
      <c r="R8" s="553"/>
      <c r="S8" s="553"/>
      <c r="T8" s="573" t="s">
        <v>130</v>
      </c>
      <c r="U8" s="574"/>
      <c r="V8" s="574"/>
      <c r="W8" s="575"/>
      <c r="X8" s="573" t="s">
        <v>131</v>
      </c>
      <c r="Y8" s="574"/>
      <c r="Z8" s="574"/>
      <c r="AA8" s="574"/>
      <c r="AB8" s="575"/>
    </row>
    <row r="9" spans="2:28" ht="12" customHeight="1">
      <c r="B9" s="549" t="s">
        <v>132</v>
      </c>
      <c r="C9" s="549"/>
      <c r="D9" s="549"/>
      <c r="E9" s="549"/>
      <c r="F9" s="549"/>
      <c r="G9" s="549"/>
      <c r="H9" s="549"/>
      <c r="I9" s="549"/>
      <c r="J9" s="549"/>
      <c r="K9" s="549"/>
      <c r="L9" s="549"/>
      <c r="M9" s="549"/>
      <c r="N9" s="549"/>
      <c r="O9" s="313">
        <f>J9/L14</f>
        <v>0</v>
      </c>
      <c r="P9" s="313"/>
      <c r="Q9" s="313"/>
      <c r="R9" s="313"/>
      <c r="S9" s="313"/>
      <c r="T9" s="567">
        <v>0</v>
      </c>
      <c r="U9" s="568"/>
      <c r="V9" s="568"/>
      <c r="W9" s="569"/>
      <c r="X9" s="282">
        <f>PRODUCT(O9:W9)</f>
        <v>0</v>
      </c>
      <c r="Y9" s="566"/>
      <c r="Z9" s="566"/>
      <c r="AA9" s="566"/>
      <c r="AB9" s="283"/>
    </row>
    <row r="10" spans="2:28" ht="12" customHeight="1">
      <c r="B10" s="549" t="s">
        <v>133</v>
      </c>
      <c r="C10" s="549"/>
      <c r="D10" s="549"/>
      <c r="E10" s="549"/>
      <c r="F10" s="549"/>
      <c r="G10" s="549"/>
      <c r="H10" s="549"/>
      <c r="I10" s="549"/>
      <c r="J10" s="549"/>
      <c r="K10" s="549"/>
      <c r="L10" s="549"/>
      <c r="M10" s="549"/>
      <c r="N10" s="549"/>
      <c r="O10" s="313">
        <f>J10/L14</f>
        <v>0</v>
      </c>
      <c r="P10" s="313"/>
      <c r="Q10" s="313"/>
      <c r="R10" s="313"/>
      <c r="S10" s="313"/>
      <c r="T10" s="567">
        <v>5</v>
      </c>
      <c r="U10" s="568"/>
      <c r="V10" s="568"/>
      <c r="W10" s="569"/>
      <c r="X10" s="282">
        <f>PRODUCT(O10:W10)</f>
        <v>0</v>
      </c>
      <c r="Y10" s="566"/>
      <c r="Z10" s="566"/>
      <c r="AA10" s="566"/>
      <c r="AB10" s="283"/>
    </row>
    <row r="11" spans="2:28" ht="12" customHeight="1">
      <c r="B11" s="549" t="s">
        <v>135</v>
      </c>
      <c r="C11" s="549"/>
      <c r="D11" s="549"/>
      <c r="E11" s="549"/>
      <c r="F11" s="549">
        <v>1</v>
      </c>
      <c r="G11" s="549"/>
      <c r="H11" s="549"/>
      <c r="I11" s="549"/>
      <c r="J11" s="549">
        <v>114.5</v>
      </c>
      <c r="K11" s="549"/>
      <c r="L11" s="549"/>
      <c r="M11" s="549"/>
      <c r="N11" s="549"/>
      <c r="O11" s="313">
        <f>J11/L14</f>
        <v>1</v>
      </c>
      <c r="P11" s="313"/>
      <c r="Q11" s="313"/>
      <c r="R11" s="313"/>
      <c r="S11" s="313"/>
      <c r="T11" s="567">
        <v>15</v>
      </c>
      <c r="U11" s="568"/>
      <c r="V11" s="568"/>
      <c r="W11" s="569"/>
      <c r="X11" s="282">
        <f>PRODUCT(O11:W11)</f>
        <v>15</v>
      </c>
      <c r="Y11" s="566"/>
      <c r="Z11" s="566"/>
      <c r="AA11" s="566"/>
      <c r="AB11" s="283"/>
    </row>
    <row r="12" spans="2:28" ht="12" customHeight="1">
      <c r="B12" s="549" t="s">
        <v>136</v>
      </c>
      <c r="C12" s="549"/>
      <c r="D12" s="549"/>
      <c r="E12" s="549"/>
      <c r="F12" s="549"/>
      <c r="G12" s="549"/>
      <c r="H12" s="549"/>
      <c r="I12" s="549"/>
      <c r="J12" s="549"/>
      <c r="K12" s="549"/>
      <c r="L12" s="549"/>
      <c r="M12" s="549"/>
      <c r="N12" s="549"/>
      <c r="O12" s="313">
        <f>J12/L14</f>
        <v>0</v>
      </c>
      <c r="P12" s="313"/>
      <c r="Q12" s="313"/>
      <c r="R12" s="313"/>
      <c r="S12" s="313"/>
      <c r="T12" s="567">
        <v>30</v>
      </c>
      <c r="U12" s="568"/>
      <c r="V12" s="568"/>
      <c r="W12" s="569"/>
      <c r="X12" s="282">
        <f>PRODUCT(O12:W12)</f>
        <v>0</v>
      </c>
      <c r="Y12" s="566"/>
      <c r="Z12" s="566"/>
      <c r="AA12" s="566"/>
      <c r="AB12" s="283"/>
    </row>
    <row r="13" spans="2:28" ht="12" customHeight="1">
      <c r="B13" s="549" t="s">
        <v>134</v>
      </c>
      <c r="C13" s="549"/>
      <c r="D13" s="549"/>
      <c r="E13" s="549"/>
      <c r="F13" s="549"/>
      <c r="G13" s="549"/>
      <c r="H13" s="549"/>
      <c r="I13" s="549"/>
      <c r="J13" s="549"/>
      <c r="K13" s="549"/>
      <c r="L13" s="549"/>
      <c r="M13" s="549"/>
      <c r="N13" s="549"/>
      <c r="O13" s="313">
        <f>J13/L14</f>
        <v>0</v>
      </c>
      <c r="P13" s="313"/>
      <c r="Q13" s="313"/>
      <c r="R13" s="313"/>
      <c r="S13" s="313"/>
      <c r="T13" s="567">
        <v>50</v>
      </c>
      <c r="U13" s="568"/>
      <c r="V13" s="568"/>
      <c r="W13" s="569"/>
      <c r="X13" s="282">
        <f>PRODUCT(O13:W13)</f>
        <v>0</v>
      </c>
      <c r="Y13" s="566"/>
      <c r="Z13" s="566"/>
      <c r="AA13" s="566"/>
      <c r="AB13" s="283"/>
    </row>
    <row r="14" spans="10:32" ht="12" customHeight="1">
      <c r="J14" s="550" t="s">
        <v>183</v>
      </c>
      <c r="K14" s="551"/>
      <c r="L14" s="576">
        <f>SUM(J9:N13)</f>
        <v>114.5</v>
      </c>
      <c r="M14" s="576"/>
      <c r="N14" s="577"/>
      <c r="AB14" t="s">
        <v>192</v>
      </c>
      <c r="AC14" s="632">
        <f>SUM(X9:AB13)</f>
        <v>15</v>
      </c>
      <c r="AD14" s="633"/>
      <c r="AE14" s="633"/>
      <c r="AF14" s="634"/>
    </row>
    <row r="15" ht="6" customHeight="1"/>
    <row r="16" spans="2:28" ht="12" customHeight="1">
      <c r="B16" s="584" t="s">
        <v>184</v>
      </c>
      <c r="C16" s="584"/>
      <c r="D16" s="584"/>
      <c r="E16" s="584"/>
      <c r="F16" s="584"/>
      <c r="G16" s="584"/>
      <c r="H16" s="584"/>
      <c r="I16" s="584"/>
      <c r="J16" s="584"/>
      <c r="K16" s="584"/>
      <c r="L16" s="584"/>
      <c r="M16" s="584"/>
      <c r="N16" s="584"/>
      <c r="O16" s="584"/>
      <c r="P16" s="584"/>
      <c r="S16" s="584" t="s">
        <v>181</v>
      </c>
      <c r="T16" s="585"/>
      <c r="U16" s="585"/>
      <c r="V16" s="585"/>
      <c r="W16" s="585"/>
      <c r="X16" s="585"/>
      <c r="Y16" s="585"/>
      <c r="Z16" s="585"/>
      <c r="AA16" s="585"/>
      <c r="AB16" s="585"/>
    </row>
    <row r="17" spans="2:28" ht="12" customHeight="1">
      <c r="B17" s="584"/>
      <c r="C17" s="584"/>
      <c r="D17" s="584"/>
      <c r="E17" s="584"/>
      <c r="F17" s="584"/>
      <c r="G17" s="584"/>
      <c r="H17" s="584"/>
      <c r="I17" s="584"/>
      <c r="J17" s="584"/>
      <c r="K17" s="584"/>
      <c r="L17" s="584"/>
      <c r="M17" s="584"/>
      <c r="N17" s="584"/>
      <c r="O17" s="584"/>
      <c r="P17" s="584"/>
      <c r="S17" s="585"/>
      <c r="T17" s="585"/>
      <c r="U17" s="585"/>
      <c r="V17" s="585"/>
      <c r="W17" s="585"/>
      <c r="X17" s="585"/>
      <c r="Y17" s="585"/>
      <c r="Z17" s="585"/>
      <c r="AA17" s="585"/>
      <c r="AB17" s="585"/>
    </row>
    <row r="18" spans="19:28" ht="9" customHeight="1">
      <c r="S18" s="585"/>
      <c r="T18" s="585"/>
      <c r="U18" s="585"/>
      <c r="V18" s="585"/>
      <c r="W18" s="585"/>
      <c r="X18" s="585"/>
      <c r="Y18" s="585"/>
      <c r="Z18" s="585"/>
      <c r="AA18" s="585"/>
      <c r="AB18" s="585"/>
    </row>
    <row r="19" spans="2:16" ht="9" customHeight="1">
      <c r="B19" s="595" t="s">
        <v>138</v>
      </c>
      <c r="C19" s="595"/>
      <c r="D19" s="595"/>
      <c r="E19" s="595"/>
      <c r="F19" s="595"/>
      <c r="G19" s="595"/>
      <c r="H19" s="595"/>
      <c r="I19" s="595"/>
      <c r="J19" s="595"/>
      <c r="K19" s="581" t="s">
        <v>302</v>
      </c>
      <c r="L19" s="582"/>
      <c r="M19" s="582"/>
      <c r="N19" s="582"/>
      <c r="O19" s="582"/>
      <c r="P19" s="583"/>
    </row>
    <row r="20" spans="2:28" ht="11.25" customHeight="1">
      <c r="B20" s="595"/>
      <c r="C20" s="595"/>
      <c r="D20" s="595"/>
      <c r="E20" s="595"/>
      <c r="F20" s="595"/>
      <c r="G20" s="595"/>
      <c r="H20" s="595"/>
      <c r="I20" s="595"/>
      <c r="J20" s="595"/>
      <c r="K20" s="581"/>
      <c r="L20" s="582"/>
      <c r="M20" s="582"/>
      <c r="N20" s="582"/>
      <c r="O20" s="582"/>
      <c r="P20" s="583"/>
      <c r="S20" s="589" t="s">
        <v>151</v>
      </c>
      <c r="T20" s="589"/>
      <c r="U20" s="589"/>
      <c r="V20" s="589"/>
      <c r="W20" s="586" t="s">
        <v>152</v>
      </c>
      <c r="X20" s="586"/>
      <c r="Y20" s="586"/>
      <c r="Z20" s="586" t="s">
        <v>153</v>
      </c>
      <c r="AA20" s="586"/>
      <c r="AB20" s="586"/>
    </row>
    <row r="21" spans="2:28" ht="11.25" customHeight="1">
      <c r="B21" s="596" t="s">
        <v>139</v>
      </c>
      <c r="C21" s="596"/>
      <c r="D21" s="596"/>
      <c r="E21" s="596"/>
      <c r="F21" s="596"/>
      <c r="G21" s="596"/>
      <c r="H21" s="596"/>
      <c r="I21" s="596"/>
      <c r="J21" s="596"/>
      <c r="K21" s="592" t="s">
        <v>140</v>
      </c>
      <c r="L21" s="593"/>
      <c r="M21" s="593"/>
      <c r="N21" s="593"/>
      <c r="O21" s="593"/>
      <c r="P21" s="594"/>
      <c r="S21" s="590"/>
      <c r="T21" s="590"/>
      <c r="U21" s="590"/>
      <c r="V21" s="590"/>
      <c r="W21" s="587"/>
      <c r="X21" s="587"/>
      <c r="Y21" s="587"/>
      <c r="Z21" s="587"/>
      <c r="AA21" s="587"/>
      <c r="AB21" s="587"/>
    </row>
    <row r="22" spans="2:28" ht="11.25" customHeight="1">
      <c r="B22" s="555" t="s">
        <v>142</v>
      </c>
      <c r="C22" s="418" t="s">
        <v>141</v>
      </c>
      <c r="D22" s="418"/>
      <c r="E22" s="418"/>
      <c r="F22" s="418"/>
      <c r="G22" s="418"/>
      <c r="H22" s="418"/>
      <c r="I22" s="418"/>
      <c r="J22" s="418"/>
      <c r="K22" s="611">
        <v>0</v>
      </c>
      <c r="L22" s="612"/>
      <c r="M22" s="612"/>
      <c r="N22" s="612"/>
      <c r="O22" s="612"/>
      <c r="P22" s="613"/>
      <c r="Q22" s="126"/>
      <c r="S22" s="590"/>
      <c r="T22" s="590"/>
      <c r="U22" s="590"/>
      <c r="V22" s="590"/>
      <c r="W22" s="587"/>
      <c r="X22" s="587"/>
      <c r="Y22" s="587"/>
      <c r="Z22" s="587"/>
      <c r="AA22" s="587"/>
      <c r="AB22" s="587"/>
    </row>
    <row r="23" spans="2:28" ht="11.25" customHeight="1">
      <c r="B23" s="555"/>
      <c r="C23" s="418"/>
      <c r="D23" s="418"/>
      <c r="E23" s="418"/>
      <c r="F23" s="418"/>
      <c r="G23" s="418"/>
      <c r="H23" s="418"/>
      <c r="I23" s="418"/>
      <c r="J23" s="418"/>
      <c r="K23" s="611"/>
      <c r="L23" s="612"/>
      <c r="M23" s="612"/>
      <c r="N23" s="612"/>
      <c r="O23" s="612"/>
      <c r="P23" s="613"/>
      <c r="Q23" s="126"/>
      <c r="S23" s="591"/>
      <c r="T23" s="591"/>
      <c r="U23" s="591"/>
      <c r="V23" s="591"/>
      <c r="W23" s="588"/>
      <c r="X23" s="588"/>
      <c r="Y23" s="588"/>
      <c r="Z23" s="588"/>
      <c r="AA23" s="588"/>
      <c r="AB23" s="588"/>
    </row>
    <row r="24" spans="2:28" ht="11.25" customHeight="1">
      <c r="B24" s="555"/>
      <c r="C24" s="418"/>
      <c r="D24" s="418"/>
      <c r="E24" s="418"/>
      <c r="F24" s="418"/>
      <c r="G24" s="418"/>
      <c r="H24" s="418"/>
      <c r="I24" s="418"/>
      <c r="J24" s="418"/>
      <c r="K24" s="611"/>
      <c r="L24" s="612"/>
      <c r="M24" s="612"/>
      <c r="N24" s="612"/>
      <c r="O24" s="612"/>
      <c r="P24" s="613"/>
      <c r="Q24" s="126"/>
      <c r="S24" s="573" t="s">
        <v>154</v>
      </c>
      <c r="T24" s="574"/>
      <c r="U24" s="574"/>
      <c r="V24" s="575"/>
      <c r="W24" s="573" t="s">
        <v>155</v>
      </c>
      <c r="X24" s="574"/>
      <c r="Y24" s="575"/>
      <c r="Z24" s="573" t="s">
        <v>156</v>
      </c>
      <c r="AA24" s="574"/>
      <c r="AB24" s="575"/>
    </row>
    <row r="25" spans="2:28" ht="11.25" customHeight="1">
      <c r="B25" s="555"/>
      <c r="C25" s="418"/>
      <c r="D25" s="418"/>
      <c r="E25" s="418"/>
      <c r="F25" s="418"/>
      <c r="G25" s="418"/>
      <c r="H25" s="418"/>
      <c r="I25" s="418"/>
      <c r="J25" s="418"/>
      <c r="K25" s="611"/>
      <c r="L25" s="612"/>
      <c r="M25" s="612"/>
      <c r="N25" s="612"/>
      <c r="O25" s="612"/>
      <c r="P25" s="613"/>
      <c r="Q25" s="126"/>
      <c r="S25" s="557" t="s">
        <v>157</v>
      </c>
      <c r="T25" s="558"/>
      <c r="U25" s="558"/>
      <c r="V25" s="559"/>
      <c r="W25" s="570" t="s">
        <v>271</v>
      </c>
      <c r="X25" s="571"/>
      <c r="Y25" s="572"/>
      <c r="Z25" s="557">
        <v>0</v>
      </c>
      <c r="AA25" s="558"/>
      <c r="AB25" s="559"/>
    </row>
    <row r="26" spans="2:28" ht="11.25" customHeight="1">
      <c r="B26" s="555" t="s">
        <v>143</v>
      </c>
      <c r="C26" s="418" t="s">
        <v>146</v>
      </c>
      <c r="D26" s="418"/>
      <c r="E26" s="418"/>
      <c r="F26" s="418"/>
      <c r="G26" s="418"/>
      <c r="H26" s="418"/>
      <c r="I26" s="418"/>
      <c r="J26" s="418"/>
      <c r="K26" s="570">
        <v>21</v>
      </c>
      <c r="L26" s="571"/>
      <c r="M26" s="571"/>
      <c r="N26" s="571"/>
      <c r="O26" s="571"/>
      <c r="P26" s="572"/>
      <c r="S26" s="557" t="s">
        <v>158</v>
      </c>
      <c r="T26" s="558"/>
      <c r="U26" s="558"/>
      <c r="V26" s="559"/>
      <c r="W26" s="570"/>
      <c r="X26" s="571"/>
      <c r="Y26" s="572"/>
      <c r="Z26" s="557">
        <v>10</v>
      </c>
      <c r="AA26" s="558"/>
      <c r="AB26" s="559"/>
    </row>
    <row r="27" spans="2:28" ht="11.25" customHeight="1">
      <c r="B27" s="555"/>
      <c r="C27" s="125" t="s">
        <v>271</v>
      </c>
      <c r="D27" s="556" t="s">
        <v>147</v>
      </c>
      <c r="E27" s="556"/>
      <c r="F27" s="124"/>
      <c r="G27" s="556" t="s">
        <v>148</v>
      </c>
      <c r="H27" s="556"/>
      <c r="I27" s="556"/>
      <c r="J27" s="556"/>
      <c r="K27" s="570"/>
      <c r="L27" s="571"/>
      <c r="M27" s="571"/>
      <c r="N27" s="571"/>
      <c r="O27" s="571"/>
      <c r="P27" s="572"/>
      <c r="S27" s="557" t="s">
        <v>159</v>
      </c>
      <c r="T27" s="558"/>
      <c r="U27" s="558"/>
      <c r="V27" s="559"/>
      <c r="W27" s="570"/>
      <c r="X27" s="571"/>
      <c r="Y27" s="572"/>
      <c r="Z27" s="557">
        <v>20</v>
      </c>
      <c r="AA27" s="558"/>
      <c r="AB27" s="559"/>
    </row>
    <row r="28" spans="2:28" ht="11.25" customHeight="1">
      <c r="B28" s="615" t="s">
        <v>144</v>
      </c>
      <c r="C28" s="597" t="s">
        <v>149</v>
      </c>
      <c r="D28" s="598"/>
      <c r="E28" s="598"/>
      <c r="F28" s="598"/>
      <c r="G28" s="598"/>
      <c r="H28" s="598"/>
      <c r="I28" s="598"/>
      <c r="J28" s="599"/>
      <c r="K28" s="570">
        <v>6</v>
      </c>
      <c r="L28" s="571"/>
      <c r="M28" s="571"/>
      <c r="N28" s="571"/>
      <c r="O28" s="571"/>
      <c r="P28" s="572"/>
      <c r="S28" s="557" t="s">
        <v>160</v>
      </c>
      <c r="T28" s="558"/>
      <c r="U28" s="558"/>
      <c r="V28" s="559"/>
      <c r="W28" s="570"/>
      <c r="X28" s="571"/>
      <c r="Y28" s="572"/>
      <c r="Z28" s="557">
        <v>30</v>
      </c>
      <c r="AA28" s="558"/>
      <c r="AB28" s="559"/>
    </row>
    <row r="29" spans="2:32" ht="11.25" customHeight="1">
      <c r="B29" s="615"/>
      <c r="C29" s="600"/>
      <c r="D29" s="601"/>
      <c r="E29" s="601"/>
      <c r="F29" s="601"/>
      <c r="G29" s="601"/>
      <c r="H29" s="601"/>
      <c r="I29" s="601"/>
      <c r="J29" s="602"/>
      <c r="K29" s="570"/>
      <c r="L29" s="571"/>
      <c r="M29" s="571"/>
      <c r="N29" s="571"/>
      <c r="O29" s="571"/>
      <c r="P29" s="572"/>
      <c r="AB29" t="s">
        <v>193</v>
      </c>
      <c r="AC29" s="635">
        <v>0</v>
      </c>
      <c r="AD29" s="636"/>
      <c r="AE29" s="636"/>
      <c r="AF29" s="637"/>
    </row>
    <row r="30" spans="2:28" ht="11.25" customHeight="1">
      <c r="B30" s="108" t="s">
        <v>145</v>
      </c>
      <c r="C30" s="426" t="s">
        <v>150</v>
      </c>
      <c r="D30" s="426"/>
      <c r="E30" s="426"/>
      <c r="F30" s="426"/>
      <c r="G30" s="426"/>
      <c r="H30" s="426"/>
      <c r="I30" s="426"/>
      <c r="J30" s="426"/>
      <c r="K30" s="570">
        <v>8.65</v>
      </c>
      <c r="L30" s="571"/>
      <c r="M30" s="571"/>
      <c r="N30" s="571"/>
      <c r="O30" s="571"/>
      <c r="P30" s="572"/>
      <c r="S30" s="584" t="s">
        <v>182</v>
      </c>
      <c r="T30" s="585"/>
      <c r="U30" s="585"/>
      <c r="V30" s="585"/>
      <c r="W30" s="585"/>
      <c r="X30" s="585"/>
      <c r="Y30" s="585"/>
      <c r="Z30" s="585"/>
      <c r="AA30" s="585"/>
      <c r="AB30" s="585"/>
    </row>
    <row r="31" spans="2:28" ht="11.25" customHeight="1">
      <c r="B31" s="128"/>
      <c r="C31" s="129"/>
      <c r="D31" s="129"/>
      <c r="E31" s="129"/>
      <c r="F31" s="129"/>
      <c r="G31" s="129"/>
      <c r="H31" s="129"/>
      <c r="I31" s="129"/>
      <c r="J31" s="129"/>
      <c r="K31" s="616" t="s">
        <v>210</v>
      </c>
      <c r="L31" s="617"/>
      <c r="M31" s="543">
        <f>C_ONERI!I41</f>
        <v>34.65</v>
      </c>
      <c r="N31" s="543"/>
      <c r="O31" s="543"/>
      <c r="P31" s="544"/>
      <c r="S31" s="584"/>
      <c r="T31" s="585"/>
      <c r="U31" s="585"/>
      <c r="V31" s="585"/>
      <c r="W31" s="585"/>
      <c r="X31" s="585"/>
      <c r="Y31" s="585"/>
      <c r="Z31" s="585"/>
      <c r="AA31" s="585"/>
      <c r="AB31" s="585"/>
    </row>
    <row r="32" spans="2:28" ht="11.25" customHeight="1">
      <c r="B32" s="128"/>
      <c r="C32" s="129"/>
      <c r="D32" s="129"/>
      <c r="E32" s="129"/>
      <c r="F32" s="545" t="s">
        <v>211</v>
      </c>
      <c r="G32" s="546"/>
      <c r="H32" s="546"/>
      <c r="I32" s="546">
        <v>100</v>
      </c>
      <c r="J32" s="546"/>
      <c r="K32" s="127" t="s">
        <v>77</v>
      </c>
      <c r="L32" s="547">
        <f>M31/L14*100</f>
        <v>30.26200873362445</v>
      </c>
      <c r="M32" s="547"/>
      <c r="N32" s="547"/>
      <c r="O32" s="547"/>
      <c r="P32" s="548"/>
      <c r="S32" s="584"/>
      <c r="T32" s="585"/>
      <c r="U32" s="585"/>
      <c r="V32" s="585"/>
      <c r="W32" s="585"/>
      <c r="X32" s="585"/>
      <c r="Y32" s="585"/>
      <c r="Z32" s="585"/>
      <c r="AA32" s="585"/>
      <c r="AB32" s="585"/>
    </row>
    <row r="33" spans="2:28" ht="8.25" customHeight="1">
      <c r="B33" s="128"/>
      <c r="C33" s="129"/>
      <c r="D33" s="129"/>
      <c r="E33" s="129"/>
      <c r="F33" s="129"/>
      <c r="G33" s="129"/>
      <c r="H33" s="129"/>
      <c r="I33" s="129"/>
      <c r="J33" s="129"/>
      <c r="K33" s="130"/>
      <c r="L33" s="130"/>
      <c r="M33" s="130"/>
      <c r="N33" s="130"/>
      <c r="O33" s="130"/>
      <c r="P33" s="130"/>
      <c r="S33" s="584"/>
      <c r="T33" s="585"/>
      <c r="U33" s="585"/>
      <c r="V33" s="585"/>
      <c r="W33" s="585"/>
      <c r="X33" s="585"/>
      <c r="Y33" s="585"/>
      <c r="Z33" s="585"/>
      <c r="AA33" s="585"/>
      <c r="AB33" s="585"/>
    </row>
    <row r="34" spans="2:16" ht="12" customHeight="1">
      <c r="B34" s="614" t="s">
        <v>161</v>
      </c>
      <c r="C34" s="614"/>
      <c r="D34" s="614"/>
      <c r="E34" s="614"/>
      <c r="F34" s="614"/>
      <c r="G34" s="614"/>
      <c r="H34" s="614"/>
      <c r="I34" s="614"/>
      <c r="J34" s="614"/>
      <c r="K34" s="614"/>
      <c r="L34" s="614"/>
      <c r="M34" s="614"/>
      <c r="N34" s="614"/>
      <c r="O34" s="614"/>
      <c r="P34" s="614"/>
    </row>
    <row r="35" spans="2:28" ht="12" customHeight="1">
      <c r="B35" s="614"/>
      <c r="C35" s="614"/>
      <c r="D35" s="614"/>
      <c r="E35" s="614"/>
      <c r="F35" s="614"/>
      <c r="G35" s="614"/>
      <c r="H35" s="614"/>
      <c r="I35" s="614"/>
      <c r="J35" s="614"/>
      <c r="K35" s="614"/>
      <c r="L35" s="614"/>
      <c r="M35" s="614"/>
      <c r="N35" s="614"/>
      <c r="O35" s="614"/>
      <c r="P35" s="614"/>
      <c r="S35" s="586" t="s">
        <v>177</v>
      </c>
      <c r="T35" s="586"/>
      <c r="U35" s="586"/>
      <c r="V35" s="586"/>
      <c r="W35" s="586" t="s">
        <v>152</v>
      </c>
      <c r="X35" s="586"/>
      <c r="Y35" s="586"/>
      <c r="Z35" s="586" t="s">
        <v>153</v>
      </c>
      <c r="AA35" s="586"/>
      <c r="AB35" s="586"/>
    </row>
    <row r="36" spans="2:28" ht="12" customHeight="1">
      <c r="B36" s="596" t="s">
        <v>162</v>
      </c>
      <c r="C36" s="596"/>
      <c r="D36" s="596"/>
      <c r="E36" s="596"/>
      <c r="F36" s="596"/>
      <c r="G36" s="596"/>
      <c r="H36" s="596" t="s">
        <v>163</v>
      </c>
      <c r="I36" s="596"/>
      <c r="J36" s="596"/>
      <c r="K36" s="596"/>
      <c r="L36" s="596"/>
      <c r="M36" s="596" t="s">
        <v>164</v>
      </c>
      <c r="N36" s="596"/>
      <c r="O36" s="596"/>
      <c r="P36" s="596"/>
      <c r="S36" s="587"/>
      <c r="T36" s="587"/>
      <c r="U36" s="587"/>
      <c r="V36" s="587"/>
      <c r="W36" s="587"/>
      <c r="X36" s="587"/>
      <c r="Y36" s="587"/>
      <c r="Z36" s="587"/>
      <c r="AA36" s="587"/>
      <c r="AB36" s="587"/>
    </row>
    <row r="37" spans="2:28" ht="10.5" customHeight="1">
      <c r="B37" s="603">
        <v>1</v>
      </c>
      <c r="C37" s="426" t="s">
        <v>318</v>
      </c>
      <c r="D37" s="426"/>
      <c r="E37" s="426"/>
      <c r="F37" s="426"/>
      <c r="G37" s="426"/>
      <c r="H37" s="418" t="s">
        <v>273</v>
      </c>
      <c r="I37" s="418"/>
      <c r="J37" s="418"/>
      <c r="K37" s="418"/>
      <c r="L37" s="418"/>
      <c r="M37" s="605">
        <f>L14</f>
        <v>114.5</v>
      </c>
      <c r="N37" s="606"/>
      <c r="O37" s="606"/>
      <c r="P37" s="607"/>
      <c r="S37" s="588"/>
      <c r="T37" s="588"/>
      <c r="U37" s="588"/>
      <c r="V37" s="588"/>
      <c r="W37" s="588"/>
      <c r="X37" s="588"/>
      <c r="Y37" s="588"/>
      <c r="Z37" s="588"/>
      <c r="AA37" s="588"/>
      <c r="AB37" s="588"/>
    </row>
    <row r="38" spans="2:28" ht="10.5" customHeight="1">
      <c r="B38" s="604"/>
      <c r="C38" s="426"/>
      <c r="D38" s="426"/>
      <c r="E38" s="426"/>
      <c r="F38" s="426"/>
      <c r="G38" s="426"/>
      <c r="H38" s="418"/>
      <c r="I38" s="418"/>
      <c r="J38" s="418"/>
      <c r="K38" s="418"/>
      <c r="L38" s="418"/>
      <c r="M38" s="608"/>
      <c r="N38" s="609"/>
      <c r="O38" s="609"/>
      <c r="P38" s="610"/>
      <c r="S38" s="553" t="s">
        <v>178</v>
      </c>
      <c r="T38" s="553"/>
      <c r="U38" s="553"/>
      <c r="V38" s="553"/>
      <c r="W38" s="553" t="s">
        <v>179</v>
      </c>
      <c r="X38" s="553"/>
      <c r="Y38" s="553"/>
      <c r="Z38" s="553" t="s">
        <v>180</v>
      </c>
      <c r="AA38" s="553"/>
      <c r="AB38" s="553"/>
    </row>
    <row r="39" spans="2:28" ht="10.5" customHeight="1">
      <c r="B39" s="618">
        <v>2</v>
      </c>
      <c r="C39" s="426" t="s">
        <v>276</v>
      </c>
      <c r="D39" s="426"/>
      <c r="E39" s="426"/>
      <c r="F39" s="426"/>
      <c r="G39" s="426"/>
      <c r="H39" s="418" t="s">
        <v>173</v>
      </c>
      <c r="I39" s="418"/>
      <c r="J39" s="418"/>
      <c r="K39" s="418"/>
      <c r="L39" s="418"/>
      <c r="M39" s="570">
        <f>M31</f>
        <v>34.65</v>
      </c>
      <c r="N39" s="571"/>
      <c r="O39" s="571"/>
      <c r="P39" s="572"/>
      <c r="S39" s="567">
        <v>0</v>
      </c>
      <c r="T39" s="568"/>
      <c r="U39" s="568"/>
      <c r="V39" s="569"/>
      <c r="W39" s="570"/>
      <c r="X39" s="571"/>
      <c r="Y39" s="572"/>
      <c r="Z39" s="567">
        <v>0</v>
      </c>
      <c r="AA39" s="568"/>
      <c r="AB39" s="569"/>
    </row>
    <row r="40" spans="2:28" ht="10.5" customHeight="1">
      <c r="B40" s="618"/>
      <c r="C40" s="426"/>
      <c r="D40" s="426"/>
      <c r="E40" s="426"/>
      <c r="F40" s="426"/>
      <c r="G40" s="426"/>
      <c r="H40" s="418"/>
      <c r="I40" s="418"/>
      <c r="J40" s="418"/>
      <c r="K40" s="418"/>
      <c r="L40" s="418"/>
      <c r="M40" s="570"/>
      <c r="N40" s="571"/>
      <c r="O40" s="571"/>
      <c r="P40" s="572"/>
      <c r="S40" s="567">
        <v>1</v>
      </c>
      <c r="T40" s="568"/>
      <c r="U40" s="568"/>
      <c r="V40" s="569"/>
      <c r="W40" s="570" t="s">
        <v>271</v>
      </c>
      <c r="X40" s="571"/>
      <c r="Y40" s="572"/>
      <c r="Z40" s="567">
        <v>10</v>
      </c>
      <c r="AA40" s="568"/>
      <c r="AB40" s="569"/>
    </row>
    <row r="41" spans="2:28" ht="10.5" customHeight="1">
      <c r="B41" s="618">
        <v>3</v>
      </c>
      <c r="C41" s="426" t="s">
        <v>275</v>
      </c>
      <c r="D41" s="426"/>
      <c r="E41" s="426"/>
      <c r="F41" s="426"/>
      <c r="G41" s="426"/>
      <c r="H41" s="418" t="s">
        <v>175</v>
      </c>
      <c r="I41" s="418"/>
      <c r="J41" s="418"/>
      <c r="K41" s="418"/>
      <c r="L41" s="418"/>
      <c r="M41" s="570">
        <f>M39*60%</f>
        <v>20.79</v>
      </c>
      <c r="N41" s="571"/>
      <c r="O41" s="571"/>
      <c r="P41" s="572"/>
      <c r="S41" s="567">
        <v>2</v>
      </c>
      <c r="T41" s="568"/>
      <c r="U41" s="568"/>
      <c r="V41" s="569"/>
      <c r="W41" s="570"/>
      <c r="X41" s="571"/>
      <c r="Y41" s="572"/>
      <c r="Z41" s="567">
        <v>20</v>
      </c>
      <c r="AA41" s="568"/>
      <c r="AB41" s="569"/>
    </row>
    <row r="42" spans="2:28" ht="10.5" customHeight="1">
      <c r="B42" s="618"/>
      <c r="C42" s="426"/>
      <c r="D42" s="426"/>
      <c r="E42" s="426"/>
      <c r="F42" s="426"/>
      <c r="G42" s="426"/>
      <c r="H42" s="418"/>
      <c r="I42" s="418"/>
      <c r="J42" s="418"/>
      <c r="K42" s="418"/>
      <c r="L42" s="418"/>
      <c r="M42" s="570"/>
      <c r="N42" s="571"/>
      <c r="O42" s="571"/>
      <c r="P42" s="572"/>
      <c r="S42" s="567">
        <v>3</v>
      </c>
      <c r="T42" s="568"/>
      <c r="U42" s="568"/>
      <c r="V42" s="569"/>
      <c r="W42" s="570"/>
      <c r="X42" s="571"/>
      <c r="Y42" s="572"/>
      <c r="Z42" s="567">
        <v>30</v>
      </c>
      <c r="AA42" s="568"/>
      <c r="AB42" s="569"/>
    </row>
    <row r="43" spans="2:28" ht="10.5" customHeight="1">
      <c r="B43" s="619" t="s">
        <v>166</v>
      </c>
      <c r="C43" s="426" t="s">
        <v>220</v>
      </c>
      <c r="D43" s="426"/>
      <c r="E43" s="426"/>
      <c r="F43" s="426"/>
      <c r="G43" s="426"/>
      <c r="H43" s="418" t="s">
        <v>274</v>
      </c>
      <c r="I43" s="418"/>
      <c r="J43" s="418"/>
      <c r="K43" s="418"/>
      <c r="L43" s="418"/>
      <c r="M43" s="570">
        <f>M41+M37</f>
        <v>135.29</v>
      </c>
      <c r="N43" s="571"/>
      <c r="O43" s="571"/>
      <c r="P43" s="572"/>
      <c r="S43" s="567">
        <v>4</v>
      </c>
      <c r="T43" s="568"/>
      <c r="U43" s="568"/>
      <c r="V43" s="569"/>
      <c r="W43" s="570"/>
      <c r="X43" s="571"/>
      <c r="Y43" s="572"/>
      <c r="Z43" s="567">
        <v>40</v>
      </c>
      <c r="AA43" s="568"/>
      <c r="AB43" s="569"/>
    </row>
    <row r="44" spans="2:28" ht="10.5" customHeight="1">
      <c r="B44" s="619"/>
      <c r="C44" s="426"/>
      <c r="D44" s="426"/>
      <c r="E44" s="426"/>
      <c r="F44" s="426"/>
      <c r="G44" s="426"/>
      <c r="H44" s="418"/>
      <c r="I44" s="418"/>
      <c r="J44" s="418"/>
      <c r="K44" s="418"/>
      <c r="L44" s="418"/>
      <c r="M44" s="570"/>
      <c r="N44" s="571"/>
      <c r="O44" s="571"/>
      <c r="P44" s="572"/>
      <c r="S44" s="567">
        <v>5</v>
      </c>
      <c r="T44" s="568"/>
      <c r="U44" s="568"/>
      <c r="V44" s="569"/>
      <c r="W44" s="570"/>
      <c r="X44" s="571"/>
      <c r="Y44" s="572"/>
      <c r="Z44" s="567">
        <v>50</v>
      </c>
      <c r="AA44" s="568"/>
      <c r="AB44" s="569"/>
    </row>
    <row r="45" spans="28:32" ht="10.5" customHeight="1">
      <c r="AB45" t="s">
        <v>194</v>
      </c>
      <c r="AC45" s="635">
        <v>10</v>
      </c>
      <c r="AD45" s="636"/>
      <c r="AE45" s="636"/>
      <c r="AF45" s="637"/>
    </row>
    <row r="46" spans="2:16" ht="12" customHeight="1">
      <c r="B46" s="614" t="s">
        <v>165</v>
      </c>
      <c r="C46" s="614"/>
      <c r="D46" s="614"/>
      <c r="E46" s="614"/>
      <c r="F46" s="614"/>
      <c r="G46" s="614"/>
      <c r="H46" s="614"/>
      <c r="I46" s="614"/>
      <c r="J46" s="614"/>
      <c r="K46" s="614"/>
      <c r="L46" s="614"/>
      <c r="M46" s="614"/>
      <c r="N46" s="614"/>
      <c r="O46" s="614"/>
      <c r="P46" s="614"/>
    </row>
    <row r="47" spans="2:16" ht="12" customHeight="1">
      <c r="B47" s="614"/>
      <c r="C47" s="614"/>
      <c r="D47" s="614"/>
      <c r="E47" s="614"/>
      <c r="F47" s="614"/>
      <c r="G47" s="614"/>
      <c r="H47" s="614"/>
      <c r="I47" s="614"/>
      <c r="J47" s="614"/>
      <c r="K47" s="614"/>
      <c r="L47" s="614"/>
      <c r="M47" s="614"/>
      <c r="N47" s="614"/>
      <c r="O47" s="614"/>
      <c r="P47" s="614"/>
    </row>
    <row r="48" spans="2:16" ht="12" customHeight="1">
      <c r="B48" s="553" t="s">
        <v>170</v>
      </c>
      <c r="C48" s="553"/>
      <c r="D48" s="553"/>
      <c r="E48" s="553"/>
      <c r="F48" s="553"/>
      <c r="G48" s="553"/>
      <c r="H48" s="553" t="s">
        <v>171</v>
      </c>
      <c r="I48" s="553"/>
      <c r="J48" s="553"/>
      <c r="K48" s="553"/>
      <c r="L48" s="553"/>
      <c r="M48" s="553" t="s">
        <v>172</v>
      </c>
      <c r="N48" s="553"/>
      <c r="O48" s="553"/>
      <c r="P48" s="553"/>
    </row>
    <row r="49" spans="2:32" ht="10.5" customHeight="1">
      <c r="B49" s="603">
        <v>1</v>
      </c>
      <c r="C49" s="426" t="s">
        <v>167</v>
      </c>
      <c r="D49" s="426"/>
      <c r="E49" s="426"/>
      <c r="F49" s="426"/>
      <c r="G49" s="426"/>
      <c r="H49" s="418" t="s">
        <v>173</v>
      </c>
      <c r="I49" s="418"/>
      <c r="J49" s="418"/>
      <c r="K49" s="418"/>
      <c r="L49" s="418"/>
      <c r="M49" s="620"/>
      <c r="N49" s="621"/>
      <c r="O49" s="621"/>
      <c r="P49" s="622"/>
      <c r="S49" s="623" t="s">
        <v>185</v>
      </c>
      <c r="T49" s="623"/>
      <c r="U49" s="623"/>
      <c r="V49" s="623"/>
      <c r="W49" s="623"/>
      <c r="X49" s="623"/>
      <c r="Y49" s="646"/>
      <c r="Z49" s="643">
        <f>SUM(AC45,AC29,AC14)</f>
        <v>25</v>
      </c>
      <c r="AA49" s="644"/>
      <c r="AB49" s="644"/>
      <c r="AC49" s="644"/>
      <c r="AD49" s="644"/>
      <c r="AE49" s="644"/>
      <c r="AF49" s="645"/>
    </row>
    <row r="50" spans="2:25" ht="10.5" customHeight="1">
      <c r="B50" s="604"/>
      <c r="C50" s="426"/>
      <c r="D50" s="426"/>
      <c r="E50" s="426"/>
      <c r="F50" s="426"/>
      <c r="G50" s="426"/>
      <c r="H50" s="418"/>
      <c r="I50" s="418"/>
      <c r="J50" s="418"/>
      <c r="K50" s="418"/>
      <c r="L50" s="418"/>
      <c r="M50" s="620"/>
      <c r="N50" s="621"/>
      <c r="O50" s="621"/>
      <c r="P50" s="622"/>
      <c r="S50" s="623" t="s">
        <v>190</v>
      </c>
      <c r="T50" s="623"/>
      <c r="U50" s="623"/>
      <c r="V50" s="623"/>
      <c r="W50" s="623"/>
      <c r="X50" s="623"/>
      <c r="Y50" s="623"/>
    </row>
    <row r="51" spans="2:32" ht="10.5" customHeight="1">
      <c r="B51" s="618">
        <v>2</v>
      </c>
      <c r="C51" s="426" t="s">
        <v>167</v>
      </c>
      <c r="D51" s="426"/>
      <c r="E51" s="426"/>
      <c r="F51" s="426"/>
      <c r="G51" s="426"/>
      <c r="H51" s="418" t="s">
        <v>174</v>
      </c>
      <c r="I51" s="418"/>
      <c r="J51" s="418"/>
      <c r="K51" s="418"/>
      <c r="L51" s="418"/>
      <c r="M51" s="620"/>
      <c r="N51" s="621"/>
      <c r="O51" s="621"/>
      <c r="P51" s="622"/>
      <c r="AA51" s="586" t="s">
        <v>186</v>
      </c>
      <c r="AB51" s="648"/>
      <c r="AC51" s="648"/>
      <c r="AD51" s="586" t="s">
        <v>187</v>
      </c>
      <c r="AE51" s="648"/>
      <c r="AF51" s="648"/>
    </row>
    <row r="52" spans="2:32" ht="10.5" customHeight="1">
      <c r="B52" s="618"/>
      <c r="C52" s="426"/>
      <c r="D52" s="426"/>
      <c r="E52" s="426"/>
      <c r="F52" s="426"/>
      <c r="G52" s="426"/>
      <c r="H52" s="418"/>
      <c r="I52" s="418"/>
      <c r="J52" s="418"/>
      <c r="K52" s="418"/>
      <c r="L52" s="418"/>
      <c r="M52" s="620"/>
      <c r="N52" s="621"/>
      <c r="O52" s="621"/>
      <c r="P52" s="622"/>
      <c r="AA52" s="649"/>
      <c r="AB52" s="649"/>
      <c r="AC52" s="649"/>
      <c r="AD52" s="649"/>
      <c r="AE52" s="649"/>
      <c r="AF52" s="649"/>
    </row>
    <row r="53" spans="2:32" ht="10.5" customHeight="1">
      <c r="B53" s="618">
        <v>3</v>
      </c>
      <c r="C53" s="426" t="s">
        <v>168</v>
      </c>
      <c r="D53" s="426"/>
      <c r="E53" s="426"/>
      <c r="F53" s="426"/>
      <c r="G53" s="426"/>
      <c r="H53" s="418" t="s">
        <v>175</v>
      </c>
      <c r="I53" s="418"/>
      <c r="J53" s="418"/>
      <c r="K53" s="418"/>
      <c r="L53" s="418"/>
      <c r="M53" s="620"/>
      <c r="N53" s="621"/>
      <c r="O53" s="621"/>
      <c r="P53" s="622"/>
      <c r="S53" s="542"/>
      <c r="T53" s="542"/>
      <c r="U53" s="542"/>
      <c r="V53" s="542"/>
      <c r="W53" s="542"/>
      <c r="AA53" s="553" t="s">
        <v>188</v>
      </c>
      <c r="AB53" s="554"/>
      <c r="AC53" s="554"/>
      <c r="AD53" s="553" t="s">
        <v>189</v>
      </c>
      <c r="AE53" s="554"/>
      <c r="AF53" s="554"/>
    </row>
    <row r="54" spans="2:32" ht="10.5" customHeight="1">
      <c r="B54" s="618"/>
      <c r="C54" s="426"/>
      <c r="D54" s="426"/>
      <c r="E54" s="426"/>
      <c r="F54" s="426"/>
      <c r="G54" s="426"/>
      <c r="H54" s="418"/>
      <c r="I54" s="418"/>
      <c r="J54" s="418"/>
      <c r="K54" s="418"/>
      <c r="L54" s="418"/>
      <c r="M54" s="620"/>
      <c r="N54" s="621"/>
      <c r="O54" s="621"/>
      <c r="P54" s="622"/>
      <c r="S54" s="542"/>
      <c r="T54" s="542"/>
      <c r="U54" s="542"/>
      <c r="V54" s="542"/>
      <c r="W54" s="542"/>
      <c r="AA54" s="469" t="s">
        <v>387</v>
      </c>
      <c r="AB54" s="292"/>
      <c r="AC54" s="293"/>
      <c r="AD54" s="626" t="s">
        <v>191</v>
      </c>
      <c r="AE54" s="627"/>
      <c r="AF54" s="628"/>
    </row>
    <row r="55" spans="2:32" ht="10.5" customHeight="1">
      <c r="B55" s="619" t="s">
        <v>166</v>
      </c>
      <c r="C55" s="426" t="s">
        <v>169</v>
      </c>
      <c r="D55" s="426"/>
      <c r="E55" s="426"/>
      <c r="F55" s="426"/>
      <c r="G55" s="426"/>
      <c r="H55" s="418" t="s">
        <v>176</v>
      </c>
      <c r="I55" s="418"/>
      <c r="J55" s="418"/>
      <c r="K55" s="418"/>
      <c r="L55" s="418"/>
      <c r="M55" s="620"/>
      <c r="N55" s="621"/>
      <c r="O55" s="621"/>
      <c r="P55" s="622"/>
      <c r="AA55" s="297"/>
      <c r="AB55" s="298"/>
      <c r="AC55" s="299"/>
      <c r="AD55" s="629">
        <v>0.2</v>
      </c>
      <c r="AE55" s="630"/>
      <c r="AF55" s="631"/>
    </row>
    <row r="56" spans="2:32" ht="10.5" customHeight="1">
      <c r="B56" s="619"/>
      <c r="C56" s="426"/>
      <c r="D56" s="426"/>
      <c r="E56" s="426"/>
      <c r="F56" s="426"/>
      <c r="G56" s="426"/>
      <c r="H56" s="418"/>
      <c r="I56" s="418"/>
      <c r="J56" s="418"/>
      <c r="K56" s="418"/>
      <c r="L56" s="418"/>
      <c r="M56" s="620"/>
      <c r="N56" s="621"/>
      <c r="O56" s="621"/>
      <c r="P56" s="622"/>
      <c r="AA56" s="625" t="s">
        <v>191</v>
      </c>
      <c r="AB56" s="625"/>
      <c r="AC56" s="625"/>
      <c r="AD56" s="625"/>
      <c r="AE56" s="624">
        <f>AD55</f>
        <v>0.2</v>
      </c>
      <c r="AF56" s="625"/>
    </row>
    <row r="57" ht="6.75" customHeight="1"/>
    <row r="58" spans="2:32" ht="12" customHeight="1">
      <c r="B58" t="s">
        <v>221</v>
      </c>
      <c r="Q58" s="123"/>
      <c r="S58" s="654"/>
      <c r="T58" s="654"/>
      <c r="U58" s="654"/>
      <c r="V58" s="654"/>
      <c r="W58" s="654"/>
      <c r="X58" s="654"/>
      <c r="Y58" s="654"/>
      <c r="Z58" s="123" t="s">
        <v>77</v>
      </c>
      <c r="AA58" s="653">
        <v>227.291</v>
      </c>
      <c r="AB58" s="653"/>
      <c r="AC58" s="653"/>
      <c r="AD58" s="653"/>
      <c r="AE58" s="653"/>
      <c r="AF58" t="s">
        <v>272</v>
      </c>
    </row>
    <row r="59" spans="17:31" ht="3.75" customHeight="1">
      <c r="Q59" s="123"/>
      <c r="S59" s="134"/>
      <c r="T59" s="134"/>
      <c r="U59" s="134"/>
      <c r="V59" s="134"/>
      <c r="W59" s="134"/>
      <c r="X59" s="134"/>
      <c r="Y59" s="134"/>
      <c r="Z59" s="123"/>
      <c r="AA59" s="175"/>
      <c r="AB59" s="175"/>
      <c r="AC59" s="175"/>
      <c r="AD59" s="175"/>
      <c r="AE59" s="175"/>
    </row>
    <row r="60" spans="2:32" ht="12" customHeight="1">
      <c r="B60" t="s">
        <v>222</v>
      </c>
      <c r="Q60" s="123"/>
      <c r="Z60" s="123" t="s">
        <v>77</v>
      </c>
      <c r="AA60" s="647">
        <f>AA58*(1+AE56)</f>
        <v>272.7492</v>
      </c>
      <c r="AB60" s="647"/>
      <c r="AC60" s="647"/>
      <c r="AD60" s="647"/>
      <c r="AE60" s="647"/>
      <c r="AF60" t="s">
        <v>272</v>
      </c>
    </row>
    <row r="61" spans="27:31" ht="3.75" customHeight="1">
      <c r="AA61" s="176"/>
      <c r="AB61" s="176"/>
      <c r="AC61" s="176"/>
      <c r="AD61" s="176"/>
      <c r="AE61" s="176"/>
    </row>
    <row r="62" spans="2:31" ht="12" customHeight="1">
      <c r="B62" t="s">
        <v>223</v>
      </c>
      <c r="Q62" s="123"/>
      <c r="Z62" s="123" t="s">
        <v>77</v>
      </c>
      <c r="AA62" s="541">
        <f>M43*AA60</f>
        <v>36900.239268</v>
      </c>
      <c r="AB62" s="541"/>
      <c r="AC62" s="541"/>
      <c r="AD62" s="541"/>
      <c r="AE62" s="541"/>
    </row>
    <row r="63" spans="17:31" ht="4.5" customHeight="1">
      <c r="Q63" s="123"/>
      <c r="Z63" s="123"/>
      <c r="AA63" s="177"/>
      <c r="AB63" s="177"/>
      <c r="AC63" s="177"/>
      <c r="AD63" s="177"/>
      <c r="AE63" s="177"/>
    </row>
    <row r="64" spans="2:31" ht="12" customHeight="1">
      <c r="B64" t="s">
        <v>278</v>
      </c>
      <c r="Q64" s="123"/>
      <c r="Z64" s="123" t="s">
        <v>77</v>
      </c>
      <c r="AA64" s="540"/>
      <c r="AB64" s="540"/>
      <c r="AC64" s="540"/>
      <c r="AD64" s="540"/>
      <c r="AE64" s="540"/>
    </row>
    <row r="65" spans="17:31" ht="4.5" customHeight="1">
      <c r="Q65" s="123"/>
      <c r="Z65" s="123"/>
      <c r="AA65" s="178"/>
      <c r="AB65" s="178"/>
      <c r="AC65" s="178"/>
      <c r="AD65" s="178"/>
      <c r="AE65" s="178"/>
    </row>
    <row r="66" spans="16:31" ht="9" customHeight="1">
      <c r="P66" s="149"/>
      <c r="Q66" s="123"/>
      <c r="T66" s="41" t="s">
        <v>319</v>
      </c>
      <c r="U66" s="1"/>
      <c r="V66" s="1"/>
      <c r="W66" s="1"/>
      <c r="X66" s="1"/>
      <c r="Y66" s="1"/>
      <c r="Z66" s="150" t="s">
        <v>77</v>
      </c>
      <c r="AA66" s="541">
        <f>SUM(AA64+AA62)</f>
        <v>36900.239268</v>
      </c>
      <c r="AB66" s="541"/>
      <c r="AC66" s="541"/>
      <c r="AD66" s="541"/>
      <c r="AE66" s="541"/>
    </row>
    <row r="67" spans="17:31" ht="3.75" customHeight="1">
      <c r="Q67" s="123"/>
      <c r="Z67" s="123"/>
      <c r="AA67" s="177"/>
      <c r="AB67" s="177"/>
      <c r="AC67" s="177"/>
      <c r="AD67" s="177"/>
      <c r="AE67" s="177"/>
    </row>
    <row r="68" spans="16:31" ht="9.75" customHeight="1">
      <c r="P68" s="638" t="s">
        <v>31</v>
      </c>
      <c r="Q68" s="639"/>
      <c r="R68" s="639"/>
      <c r="S68" s="640"/>
      <c r="T68" s="658" t="s">
        <v>265</v>
      </c>
      <c r="U68" s="658"/>
      <c r="V68" s="658" t="s">
        <v>265</v>
      </c>
      <c r="W68" s="658"/>
      <c r="X68" s="658"/>
      <c r="Y68" s="658"/>
      <c r="AA68" s="176"/>
      <c r="AB68" s="176"/>
      <c r="AC68" s="176"/>
      <c r="AD68" s="176"/>
      <c r="AE68" s="176"/>
    </row>
    <row r="69" spans="2:31" ht="12" customHeight="1">
      <c r="B69" t="s">
        <v>277</v>
      </c>
      <c r="P69" s="655">
        <f>AA66</f>
        <v>36900.239268</v>
      </c>
      <c r="Q69" s="656"/>
      <c r="R69" s="656"/>
      <c r="S69" s="657"/>
      <c r="T69" s="642">
        <v>2.5</v>
      </c>
      <c r="U69" s="642"/>
      <c r="V69" s="642">
        <v>3</v>
      </c>
      <c r="W69" s="642"/>
      <c r="X69" s="650">
        <v>2.5</v>
      </c>
      <c r="Y69" s="642"/>
      <c r="Z69" s="123" t="s">
        <v>77</v>
      </c>
      <c r="AA69" s="641">
        <f>P69/100*X70</f>
        <v>2952.0191414399997</v>
      </c>
      <c r="AB69" s="641"/>
      <c r="AC69" s="641"/>
      <c r="AD69" s="641"/>
      <c r="AE69" s="641"/>
    </row>
    <row r="70" spans="19:25" ht="12" customHeight="1">
      <c r="S70" t="s">
        <v>280</v>
      </c>
      <c r="T70" s="151" t="s">
        <v>281</v>
      </c>
      <c r="U70" s="152"/>
      <c r="V70" s="152"/>
      <c r="W70" s="152"/>
      <c r="X70" s="651">
        <f>T69+V69+X69</f>
        <v>8</v>
      </c>
      <c r="Y70" s="652"/>
    </row>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sheetData>
  <sheetProtection/>
  <mergeCells count="185">
    <mergeCell ref="V69:W69"/>
    <mergeCell ref="X69:Y69"/>
    <mergeCell ref="X70:Y70"/>
    <mergeCell ref="AA51:AC52"/>
    <mergeCell ref="AA58:AE58"/>
    <mergeCell ref="S58:Y58"/>
    <mergeCell ref="P69:S69"/>
    <mergeCell ref="T68:U68"/>
    <mergeCell ref="V68:W68"/>
    <mergeCell ref="X68:Y68"/>
    <mergeCell ref="P68:S68"/>
    <mergeCell ref="AA69:AE69"/>
    <mergeCell ref="T69:U69"/>
    <mergeCell ref="W40:Y40"/>
    <mergeCell ref="W41:Y41"/>
    <mergeCell ref="Z49:AF49"/>
    <mergeCell ref="S49:Y49"/>
    <mergeCell ref="AA60:AE60"/>
    <mergeCell ref="AA62:AE62"/>
    <mergeCell ref="AD51:AF52"/>
    <mergeCell ref="AC14:AF14"/>
    <mergeCell ref="AC29:AF29"/>
    <mergeCell ref="AC45:AF45"/>
    <mergeCell ref="Z42:AB42"/>
    <mergeCell ref="Z43:AB43"/>
    <mergeCell ref="Z44:AB44"/>
    <mergeCell ref="Z41:AB41"/>
    <mergeCell ref="Z40:AB40"/>
    <mergeCell ref="Z39:AB39"/>
    <mergeCell ref="Z35:AB37"/>
    <mergeCell ref="C55:G56"/>
    <mergeCell ref="AE56:AF56"/>
    <mergeCell ref="AA56:AD56"/>
    <mergeCell ref="M53:P54"/>
    <mergeCell ref="M55:P56"/>
    <mergeCell ref="AA53:AC53"/>
    <mergeCell ref="AD53:AF53"/>
    <mergeCell ref="AA54:AC55"/>
    <mergeCell ref="AD54:AF54"/>
    <mergeCell ref="AD55:AF55"/>
    <mergeCell ref="B48:G48"/>
    <mergeCell ref="H48:L48"/>
    <mergeCell ref="S50:Y50"/>
    <mergeCell ref="H53:L54"/>
    <mergeCell ref="H55:L56"/>
    <mergeCell ref="B53:B54"/>
    <mergeCell ref="B55:B56"/>
    <mergeCell ref="C49:G50"/>
    <mergeCell ref="C51:G52"/>
    <mergeCell ref="C53:G54"/>
    <mergeCell ref="C37:G38"/>
    <mergeCell ref="B41:B42"/>
    <mergeCell ref="B43:B44"/>
    <mergeCell ref="M48:P48"/>
    <mergeCell ref="B49:B50"/>
    <mergeCell ref="B51:B52"/>
    <mergeCell ref="H49:L50"/>
    <mergeCell ref="H51:L52"/>
    <mergeCell ref="M49:P50"/>
    <mergeCell ref="M51:P52"/>
    <mergeCell ref="B46:P47"/>
    <mergeCell ref="W44:Y44"/>
    <mergeCell ref="W42:Y42"/>
    <mergeCell ref="W43:Y43"/>
    <mergeCell ref="S42:V42"/>
    <mergeCell ref="S43:V43"/>
    <mergeCell ref="S44:V44"/>
    <mergeCell ref="M43:P44"/>
    <mergeCell ref="Z38:AB38"/>
    <mergeCell ref="S40:V40"/>
    <mergeCell ref="S41:V41"/>
    <mergeCell ref="H39:L40"/>
    <mergeCell ref="M39:P40"/>
    <mergeCell ref="M41:P42"/>
    <mergeCell ref="W39:Y39"/>
    <mergeCell ref="W38:Y38"/>
    <mergeCell ref="S39:V39"/>
    <mergeCell ref="S38:V38"/>
    <mergeCell ref="C39:G40"/>
    <mergeCell ref="C41:G42"/>
    <mergeCell ref="C43:G44"/>
    <mergeCell ref="H41:L42"/>
    <mergeCell ref="H43:L44"/>
    <mergeCell ref="B39:B40"/>
    <mergeCell ref="Z28:AB28"/>
    <mergeCell ref="B34:P35"/>
    <mergeCell ref="B36:G36"/>
    <mergeCell ref="H36:L36"/>
    <mergeCell ref="M36:P36"/>
    <mergeCell ref="B28:B29"/>
    <mergeCell ref="S30:AB33"/>
    <mergeCell ref="S35:V37"/>
    <mergeCell ref="W35:Y37"/>
    <mergeCell ref="K31:L31"/>
    <mergeCell ref="S24:V24"/>
    <mergeCell ref="S25:V25"/>
    <mergeCell ref="B37:B38"/>
    <mergeCell ref="H37:L38"/>
    <mergeCell ref="M37:P38"/>
    <mergeCell ref="S26:V26"/>
    <mergeCell ref="S27:V27"/>
    <mergeCell ref="S28:V28"/>
    <mergeCell ref="K22:P25"/>
    <mergeCell ref="K28:P29"/>
    <mergeCell ref="K26:P27"/>
    <mergeCell ref="K21:P21"/>
    <mergeCell ref="K30:P30"/>
    <mergeCell ref="B19:J20"/>
    <mergeCell ref="B21:J21"/>
    <mergeCell ref="C22:J25"/>
    <mergeCell ref="C26:J26"/>
    <mergeCell ref="G27:J27"/>
    <mergeCell ref="C28:J29"/>
    <mergeCell ref="C30:J30"/>
    <mergeCell ref="K19:P20"/>
    <mergeCell ref="B16:P17"/>
    <mergeCell ref="S16:AB18"/>
    <mergeCell ref="W20:Y23"/>
    <mergeCell ref="Z20:AB23"/>
    <mergeCell ref="S20:V23"/>
    <mergeCell ref="J12:N12"/>
    <mergeCell ref="X5:AB7"/>
    <mergeCell ref="X8:AB8"/>
    <mergeCell ref="X9:AB9"/>
    <mergeCell ref="X11:AB11"/>
    <mergeCell ref="X10:AB10"/>
    <mergeCell ref="T5:W7"/>
    <mergeCell ref="T8:W8"/>
    <mergeCell ref="T9:W9"/>
    <mergeCell ref="T10:W10"/>
    <mergeCell ref="W28:Y28"/>
    <mergeCell ref="Z24:AB24"/>
    <mergeCell ref="Z25:AB25"/>
    <mergeCell ref="Z26:AB26"/>
    <mergeCell ref="O13:S13"/>
    <mergeCell ref="L14:N14"/>
    <mergeCell ref="W24:Y24"/>
    <mergeCell ref="W25:Y25"/>
    <mergeCell ref="W26:Y26"/>
    <mergeCell ref="W27:Y27"/>
    <mergeCell ref="X12:AB12"/>
    <mergeCell ref="X13:AB13"/>
    <mergeCell ref="T11:W11"/>
    <mergeCell ref="T12:W12"/>
    <mergeCell ref="T13:W13"/>
    <mergeCell ref="B22:B25"/>
    <mergeCell ref="B13:E13"/>
    <mergeCell ref="F12:I12"/>
    <mergeCell ref="F13:I13"/>
    <mergeCell ref="B12:E12"/>
    <mergeCell ref="O11:S11"/>
    <mergeCell ref="O12:S12"/>
    <mergeCell ref="B26:B27"/>
    <mergeCell ref="D27:E27"/>
    <mergeCell ref="Z27:AB27"/>
    <mergeCell ref="B1:AJ1"/>
    <mergeCell ref="B5:E7"/>
    <mergeCell ref="F5:I7"/>
    <mergeCell ref="J5:N7"/>
    <mergeCell ref="B9:E9"/>
    <mergeCell ref="F8:I8"/>
    <mergeCell ref="F9:I9"/>
    <mergeCell ref="J11:N11"/>
    <mergeCell ref="B8:E8"/>
    <mergeCell ref="B11:E11"/>
    <mergeCell ref="F10:I10"/>
    <mergeCell ref="F11:I11"/>
    <mergeCell ref="B10:E10"/>
    <mergeCell ref="O5:S7"/>
    <mergeCell ref="O8:S8"/>
    <mergeCell ref="O9:S9"/>
    <mergeCell ref="O10:S10"/>
    <mergeCell ref="J8:N8"/>
    <mergeCell ref="J9:N9"/>
    <mergeCell ref="J10:N10"/>
    <mergeCell ref="B3:AJ3"/>
    <mergeCell ref="AA64:AE64"/>
    <mergeCell ref="AA66:AE66"/>
    <mergeCell ref="S53:W54"/>
    <mergeCell ref="M31:P31"/>
    <mergeCell ref="F32:H32"/>
    <mergeCell ref="I32:J32"/>
    <mergeCell ref="L32:P32"/>
    <mergeCell ref="J13:N13"/>
    <mergeCell ref="J14:K14"/>
  </mergeCells>
  <printOptions horizontalCentered="1" verticalCentered="1"/>
  <pageMargins left="0.7874015748031497" right="0.7874015748031497" top="0.5118110236220472" bottom="0.5118110236220472"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AD52"/>
  <sheetViews>
    <sheetView zoomScalePageLayoutView="0" workbookViewId="0" topLeftCell="A1">
      <selection activeCell="Q38" sqref="Q38:T40"/>
    </sheetView>
  </sheetViews>
  <sheetFormatPr defaultColWidth="9.140625" defaultRowHeight="12.75"/>
  <cols>
    <col min="1" max="30" width="2.7109375" style="0" customWidth="1"/>
  </cols>
  <sheetData>
    <row r="2" spans="2:30" ht="12.75">
      <c r="B2" s="665" t="s">
        <v>224</v>
      </c>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row>
    <row r="4" spans="2:30" ht="12.75">
      <c r="B4" s="689" t="s">
        <v>225</v>
      </c>
      <c r="C4" s="689"/>
      <c r="D4" s="689"/>
      <c r="E4" s="689"/>
      <c r="F4" s="689"/>
      <c r="G4" s="689"/>
      <c r="H4" s="689"/>
      <c r="I4" s="689"/>
      <c r="J4" s="689"/>
      <c r="K4" s="689"/>
      <c r="L4" s="689"/>
      <c r="M4" s="689"/>
      <c r="N4" s="689"/>
      <c r="O4" s="689"/>
      <c r="P4" s="689"/>
      <c r="Q4" s="689"/>
      <c r="R4" s="689"/>
      <c r="S4" s="689"/>
      <c r="T4" s="689"/>
      <c r="U4" s="689"/>
      <c r="V4" s="689"/>
      <c r="W4" s="689"/>
      <c r="X4" s="689"/>
      <c r="Y4" s="689"/>
      <c r="Z4" s="689"/>
      <c r="AA4" s="689"/>
      <c r="AB4" s="689"/>
      <c r="AC4" s="689"/>
      <c r="AD4" s="689"/>
    </row>
    <row r="5" spans="2:30" ht="12.75">
      <c r="B5" s="689"/>
      <c r="C5" s="689"/>
      <c r="D5" s="689"/>
      <c r="E5" s="689"/>
      <c r="F5" s="689"/>
      <c r="G5" s="689"/>
      <c r="H5" s="689"/>
      <c r="I5" s="689"/>
      <c r="J5" s="689"/>
      <c r="K5" s="689"/>
      <c r="L5" s="689"/>
      <c r="M5" s="689"/>
      <c r="N5" s="689"/>
      <c r="O5" s="689"/>
      <c r="P5" s="689"/>
      <c r="Q5" s="689"/>
      <c r="R5" s="689"/>
      <c r="S5" s="689"/>
      <c r="T5" s="689"/>
      <c r="U5" s="689"/>
      <c r="V5" s="689"/>
      <c r="W5" s="689"/>
      <c r="X5" s="689"/>
      <c r="Y5" s="689"/>
      <c r="Z5" s="689"/>
      <c r="AA5" s="689"/>
      <c r="AB5" s="689"/>
      <c r="AC5" s="689"/>
      <c r="AD5" s="689"/>
    </row>
    <row r="7" spans="2:30" s="1" customFormat="1" ht="15.75" customHeight="1">
      <c r="B7" s="690" t="s">
        <v>226</v>
      </c>
      <c r="C7" s="693" t="s">
        <v>229</v>
      </c>
      <c r="D7" s="693"/>
      <c r="E7" s="693"/>
      <c r="F7" s="693"/>
      <c r="G7" s="694" t="s">
        <v>240</v>
      </c>
      <c r="H7" s="695"/>
      <c r="I7" s="695"/>
      <c r="J7" s="695"/>
      <c r="K7" s="695"/>
      <c r="L7" s="695"/>
      <c r="M7" s="695"/>
      <c r="N7" s="695"/>
      <c r="O7" s="695"/>
      <c r="P7" s="695"/>
      <c r="Q7" s="695"/>
      <c r="R7" s="695"/>
      <c r="S7" s="695"/>
      <c r="T7" s="696"/>
      <c r="U7" s="135" t="s">
        <v>243</v>
      </c>
      <c r="V7" s="697" t="s">
        <v>252</v>
      </c>
      <c r="W7" s="695"/>
      <c r="X7" s="695"/>
      <c r="Y7" s="695"/>
      <c r="Z7" s="695"/>
      <c r="AA7" s="695"/>
      <c r="AB7" s="695"/>
      <c r="AC7" s="695"/>
      <c r="AD7" s="698"/>
    </row>
    <row r="8" spans="2:30" s="1" customFormat="1" ht="15.75" customHeight="1">
      <c r="B8" s="691"/>
      <c r="C8" s="677" t="s">
        <v>230</v>
      </c>
      <c r="D8" s="677"/>
      <c r="E8" s="677"/>
      <c r="F8" s="677"/>
      <c r="G8" s="678" t="s">
        <v>242</v>
      </c>
      <c r="H8" s="679"/>
      <c r="I8" s="679"/>
      <c r="J8" s="679"/>
      <c r="K8" s="679"/>
      <c r="L8" s="679"/>
      <c r="M8" s="679"/>
      <c r="N8" s="679"/>
      <c r="O8" s="679"/>
      <c r="P8" s="679"/>
      <c r="Q8" s="679"/>
      <c r="R8" s="679"/>
      <c r="S8" s="679"/>
      <c r="T8" s="680"/>
      <c r="U8" s="136" t="s">
        <v>243</v>
      </c>
      <c r="V8" s="681" t="s">
        <v>253</v>
      </c>
      <c r="W8" s="679"/>
      <c r="X8" s="679"/>
      <c r="Y8" s="679"/>
      <c r="Z8" s="679"/>
      <c r="AA8" s="679"/>
      <c r="AB8" s="679"/>
      <c r="AC8" s="679"/>
      <c r="AD8" s="682"/>
    </row>
    <row r="9" spans="2:30" s="1" customFormat="1" ht="15.75" customHeight="1">
      <c r="B9" s="691"/>
      <c r="C9" s="677" t="s">
        <v>231</v>
      </c>
      <c r="D9" s="677"/>
      <c r="E9" s="677"/>
      <c r="F9" s="677"/>
      <c r="G9" s="678" t="s">
        <v>244</v>
      </c>
      <c r="H9" s="679"/>
      <c r="I9" s="679"/>
      <c r="J9" s="679"/>
      <c r="K9" s="679"/>
      <c r="L9" s="679"/>
      <c r="M9" s="679"/>
      <c r="N9" s="679"/>
      <c r="O9" s="679"/>
      <c r="P9" s="679"/>
      <c r="Q9" s="679"/>
      <c r="R9" s="679"/>
      <c r="S9" s="679"/>
      <c r="T9" s="680"/>
      <c r="U9" s="136" t="s">
        <v>243</v>
      </c>
      <c r="V9" s="681" t="s">
        <v>254</v>
      </c>
      <c r="W9" s="679"/>
      <c r="X9" s="679"/>
      <c r="Y9" s="679"/>
      <c r="Z9" s="679"/>
      <c r="AA9" s="679"/>
      <c r="AB9" s="679"/>
      <c r="AC9" s="679"/>
      <c r="AD9" s="682"/>
    </row>
    <row r="10" spans="2:30" s="1" customFormat="1" ht="15.75" customHeight="1">
      <c r="B10" s="692"/>
      <c r="C10" s="677" t="s">
        <v>232</v>
      </c>
      <c r="D10" s="677"/>
      <c r="E10" s="677"/>
      <c r="F10" s="677"/>
      <c r="G10" s="678" t="s">
        <v>245</v>
      </c>
      <c r="H10" s="679"/>
      <c r="I10" s="679"/>
      <c r="J10" s="679"/>
      <c r="K10" s="679"/>
      <c r="L10" s="679"/>
      <c r="M10" s="679"/>
      <c r="N10" s="679"/>
      <c r="O10" s="679"/>
      <c r="P10" s="679"/>
      <c r="Q10" s="679"/>
      <c r="R10" s="679"/>
      <c r="S10" s="679"/>
      <c r="T10" s="680"/>
      <c r="U10" s="136" t="s">
        <v>243</v>
      </c>
      <c r="V10" s="681" t="s">
        <v>255</v>
      </c>
      <c r="W10" s="679"/>
      <c r="X10" s="679"/>
      <c r="Y10" s="679"/>
      <c r="Z10" s="679"/>
      <c r="AA10" s="679"/>
      <c r="AB10" s="679"/>
      <c r="AC10" s="679"/>
      <c r="AD10" s="682"/>
    </row>
    <row r="11" spans="2:30" s="1" customFormat="1" ht="15.75" customHeight="1">
      <c r="B11" s="676" t="s">
        <v>227</v>
      </c>
      <c r="C11" s="677" t="s">
        <v>233</v>
      </c>
      <c r="D11" s="677"/>
      <c r="E11" s="677"/>
      <c r="F11" s="677"/>
      <c r="G11" s="678" t="s">
        <v>246</v>
      </c>
      <c r="H11" s="679"/>
      <c r="I11" s="679"/>
      <c r="J11" s="679"/>
      <c r="K11" s="679"/>
      <c r="L11" s="679"/>
      <c r="M11" s="679"/>
      <c r="N11" s="679"/>
      <c r="O11" s="679"/>
      <c r="P11" s="679"/>
      <c r="Q11" s="679"/>
      <c r="R11" s="679"/>
      <c r="S11" s="679"/>
      <c r="T11" s="680"/>
      <c r="U11" s="136" t="s">
        <v>243</v>
      </c>
      <c r="V11" s="681" t="s">
        <v>256</v>
      </c>
      <c r="W11" s="679"/>
      <c r="X11" s="679"/>
      <c r="Y11" s="679"/>
      <c r="Z11" s="679"/>
      <c r="AA11" s="679"/>
      <c r="AB11" s="679"/>
      <c r="AC11" s="679"/>
      <c r="AD11" s="682"/>
    </row>
    <row r="12" spans="2:30" s="1" customFormat="1" ht="15.75" customHeight="1">
      <c r="B12" s="676"/>
      <c r="C12" s="677" t="s">
        <v>234</v>
      </c>
      <c r="D12" s="677"/>
      <c r="E12" s="677"/>
      <c r="F12" s="677"/>
      <c r="G12" s="678" t="s">
        <v>247</v>
      </c>
      <c r="H12" s="679"/>
      <c r="I12" s="679"/>
      <c r="J12" s="679"/>
      <c r="K12" s="679"/>
      <c r="L12" s="679"/>
      <c r="M12" s="679"/>
      <c r="N12" s="679"/>
      <c r="O12" s="679"/>
      <c r="P12" s="679"/>
      <c r="Q12" s="679"/>
      <c r="R12" s="679"/>
      <c r="S12" s="679"/>
      <c r="T12" s="680"/>
      <c r="U12" s="136" t="s">
        <v>243</v>
      </c>
      <c r="V12" s="681" t="s">
        <v>257</v>
      </c>
      <c r="W12" s="679"/>
      <c r="X12" s="679"/>
      <c r="Y12" s="679"/>
      <c r="Z12" s="679"/>
      <c r="AA12" s="679"/>
      <c r="AB12" s="679"/>
      <c r="AC12" s="679"/>
      <c r="AD12" s="682"/>
    </row>
    <row r="13" spans="2:30" s="1" customFormat="1" ht="15.75" customHeight="1">
      <c r="B13" s="676"/>
      <c r="C13" s="677" t="s">
        <v>235</v>
      </c>
      <c r="D13" s="677"/>
      <c r="E13" s="677"/>
      <c r="F13" s="677"/>
      <c r="G13" s="678" t="s">
        <v>248</v>
      </c>
      <c r="H13" s="679"/>
      <c r="I13" s="679"/>
      <c r="J13" s="679"/>
      <c r="K13" s="679"/>
      <c r="L13" s="679"/>
      <c r="M13" s="679"/>
      <c r="N13" s="679"/>
      <c r="O13" s="679"/>
      <c r="P13" s="679"/>
      <c r="Q13" s="679"/>
      <c r="R13" s="679"/>
      <c r="S13" s="679"/>
      <c r="T13" s="680"/>
      <c r="U13" s="136" t="s">
        <v>243</v>
      </c>
      <c r="V13" s="681" t="s">
        <v>258</v>
      </c>
      <c r="W13" s="679"/>
      <c r="X13" s="679"/>
      <c r="Y13" s="679"/>
      <c r="Z13" s="679"/>
      <c r="AA13" s="679"/>
      <c r="AB13" s="679"/>
      <c r="AC13" s="679"/>
      <c r="AD13" s="682"/>
    </row>
    <row r="14" spans="2:30" s="1" customFormat="1" ht="15.75" customHeight="1">
      <c r="B14" s="676"/>
      <c r="C14" s="677" t="s">
        <v>236</v>
      </c>
      <c r="D14" s="677"/>
      <c r="E14" s="677"/>
      <c r="F14" s="677"/>
      <c r="G14" s="678" t="s">
        <v>249</v>
      </c>
      <c r="H14" s="679"/>
      <c r="I14" s="679"/>
      <c r="J14" s="679"/>
      <c r="K14" s="679"/>
      <c r="L14" s="679"/>
      <c r="M14" s="679"/>
      <c r="N14" s="679"/>
      <c r="O14" s="679"/>
      <c r="P14" s="679"/>
      <c r="Q14" s="679"/>
      <c r="R14" s="679"/>
      <c r="S14" s="679"/>
      <c r="T14" s="680"/>
      <c r="U14" s="136" t="s">
        <v>243</v>
      </c>
      <c r="V14" s="681" t="s">
        <v>259</v>
      </c>
      <c r="W14" s="679"/>
      <c r="X14" s="679"/>
      <c r="Y14" s="679"/>
      <c r="Z14" s="679"/>
      <c r="AA14" s="679"/>
      <c r="AB14" s="679"/>
      <c r="AC14" s="679"/>
      <c r="AD14" s="682"/>
    </row>
    <row r="15" spans="2:30" s="1" customFormat="1" ht="15.75" customHeight="1">
      <c r="B15" s="676" t="s">
        <v>228</v>
      </c>
      <c r="C15" s="677" t="s">
        <v>238</v>
      </c>
      <c r="D15" s="677"/>
      <c r="E15" s="677"/>
      <c r="F15" s="677"/>
      <c r="G15" s="678" t="s">
        <v>251</v>
      </c>
      <c r="H15" s="679"/>
      <c r="I15" s="679"/>
      <c r="J15" s="679"/>
      <c r="K15" s="679"/>
      <c r="L15" s="679"/>
      <c r="M15" s="679"/>
      <c r="N15" s="679"/>
      <c r="O15" s="679"/>
      <c r="P15" s="679"/>
      <c r="Q15" s="679"/>
      <c r="R15" s="679"/>
      <c r="S15" s="679"/>
      <c r="T15" s="680"/>
      <c r="U15" s="136" t="s">
        <v>243</v>
      </c>
      <c r="V15" s="681" t="s">
        <v>260</v>
      </c>
      <c r="W15" s="679"/>
      <c r="X15" s="679"/>
      <c r="Y15" s="679"/>
      <c r="Z15" s="679"/>
      <c r="AA15" s="679"/>
      <c r="AB15" s="679"/>
      <c r="AC15" s="679"/>
      <c r="AD15" s="682"/>
    </row>
    <row r="16" spans="2:30" s="1" customFormat="1" ht="15.75" customHeight="1">
      <c r="B16" s="676"/>
      <c r="C16" s="677" t="s">
        <v>237</v>
      </c>
      <c r="D16" s="677"/>
      <c r="E16" s="677"/>
      <c r="F16" s="677"/>
      <c r="G16" s="678" t="s">
        <v>250</v>
      </c>
      <c r="H16" s="679"/>
      <c r="I16" s="679"/>
      <c r="J16" s="679"/>
      <c r="K16" s="679"/>
      <c r="L16" s="679"/>
      <c r="M16" s="679"/>
      <c r="N16" s="679"/>
      <c r="O16" s="679"/>
      <c r="P16" s="679"/>
      <c r="Q16" s="679"/>
      <c r="R16" s="679"/>
      <c r="S16" s="679"/>
      <c r="T16" s="680"/>
      <c r="U16" s="136" t="s">
        <v>243</v>
      </c>
      <c r="V16" s="681" t="s">
        <v>261</v>
      </c>
      <c r="W16" s="679"/>
      <c r="X16" s="679"/>
      <c r="Y16" s="679"/>
      <c r="Z16" s="679"/>
      <c r="AA16" s="679"/>
      <c r="AB16" s="679"/>
      <c r="AC16" s="679"/>
      <c r="AD16" s="682"/>
    </row>
    <row r="17" spans="2:30" s="1" customFormat="1" ht="15.75" customHeight="1">
      <c r="B17" s="676"/>
      <c r="C17" s="683" t="s">
        <v>239</v>
      </c>
      <c r="D17" s="683"/>
      <c r="E17" s="683"/>
      <c r="F17" s="683"/>
      <c r="G17" s="684" t="s">
        <v>241</v>
      </c>
      <c r="H17" s="685"/>
      <c r="I17" s="685"/>
      <c r="J17" s="685"/>
      <c r="K17" s="685"/>
      <c r="L17" s="685"/>
      <c r="M17" s="685"/>
      <c r="N17" s="685"/>
      <c r="O17" s="685"/>
      <c r="P17" s="685"/>
      <c r="Q17" s="685"/>
      <c r="R17" s="685"/>
      <c r="S17" s="685"/>
      <c r="T17" s="686"/>
      <c r="U17" s="137" t="s">
        <v>243</v>
      </c>
      <c r="V17" s="687" t="s">
        <v>262</v>
      </c>
      <c r="W17" s="685"/>
      <c r="X17" s="685"/>
      <c r="Y17" s="685"/>
      <c r="Z17" s="685"/>
      <c r="AA17" s="685"/>
      <c r="AB17" s="685"/>
      <c r="AC17" s="685"/>
      <c r="AD17" s="688"/>
    </row>
    <row r="19" spans="2:30" ht="12.75">
      <c r="B19" s="664" t="s">
        <v>263</v>
      </c>
      <c r="C19" s="664"/>
      <c r="D19" s="664"/>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row>
    <row r="20" spans="2:30" ht="12.75">
      <c r="B20" s="664"/>
      <c r="C20" s="664"/>
      <c r="D20" s="664"/>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row>
    <row r="21" spans="2:30" ht="12.75">
      <c r="B21" s="664"/>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row>
    <row r="22" spans="2:30" ht="12.75">
      <c r="B22" s="664"/>
      <c r="C22" s="664"/>
      <c r="D22" s="664"/>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row>
    <row r="23" ht="6.75" customHeight="1"/>
    <row r="24" spans="2:30" ht="12.75">
      <c r="B24" s="665" t="s">
        <v>264</v>
      </c>
      <c r="C24" s="666"/>
      <c r="D24" s="666"/>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row>
    <row r="25" ht="7.5" customHeight="1"/>
    <row r="26" spans="2:30" ht="12.75">
      <c r="B26" s="667" t="s">
        <v>369</v>
      </c>
      <c r="C26" s="667"/>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row>
    <row r="27" spans="2:30" ht="12.75">
      <c r="B27" s="667"/>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c r="AA27" s="667"/>
      <c r="AB27" s="667"/>
      <c r="AC27" s="667"/>
      <c r="AD27" s="667"/>
    </row>
    <row r="28" spans="2:30" ht="12.75">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c r="AA28" s="667"/>
      <c r="AB28" s="667"/>
      <c r="AC28" s="667"/>
      <c r="AD28" s="667"/>
    </row>
    <row r="30" spans="2:30" ht="12.75">
      <c r="B30" s="668" t="s">
        <v>357</v>
      </c>
      <c r="C30" s="669"/>
      <c r="D30" s="669"/>
      <c r="E30" s="669"/>
      <c r="F30" s="669"/>
      <c r="G30" s="671" t="s">
        <v>265</v>
      </c>
      <c r="H30" s="671"/>
      <c r="I30" s="671"/>
      <c r="J30" s="671"/>
      <c r="K30" s="673" t="s">
        <v>358</v>
      </c>
      <c r="L30" s="674"/>
      <c r="M30" s="674"/>
      <c r="N30" s="674"/>
      <c r="O30" s="674"/>
      <c r="P30" s="674"/>
      <c r="Q30" s="671" t="s">
        <v>265</v>
      </c>
      <c r="R30" s="671"/>
      <c r="S30" s="671"/>
      <c r="T30" s="671"/>
      <c r="U30" s="673" t="s">
        <v>359</v>
      </c>
      <c r="V30" s="674"/>
      <c r="W30" s="674"/>
      <c r="X30" s="674"/>
      <c r="Y30" s="674"/>
      <c r="Z30" s="674"/>
      <c r="AA30" s="671" t="s">
        <v>265</v>
      </c>
      <c r="AB30" s="671"/>
      <c r="AC30" s="671"/>
      <c r="AD30" s="671"/>
    </row>
    <row r="31" spans="2:30" ht="12.75">
      <c r="B31" s="670"/>
      <c r="C31" s="670"/>
      <c r="D31" s="670"/>
      <c r="E31" s="670"/>
      <c r="F31" s="670"/>
      <c r="G31" s="672"/>
      <c r="H31" s="672"/>
      <c r="I31" s="672"/>
      <c r="J31" s="672"/>
      <c r="K31" s="675"/>
      <c r="L31" s="675"/>
      <c r="M31" s="675"/>
      <c r="N31" s="675"/>
      <c r="O31" s="675"/>
      <c r="P31" s="675"/>
      <c r="Q31" s="672"/>
      <c r="R31" s="672"/>
      <c r="S31" s="672"/>
      <c r="T31" s="672"/>
      <c r="U31" s="675"/>
      <c r="V31" s="675"/>
      <c r="W31" s="675"/>
      <c r="X31" s="675"/>
      <c r="Y31" s="675"/>
      <c r="Z31" s="675"/>
      <c r="AA31" s="672"/>
      <c r="AB31" s="672"/>
      <c r="AC31" s="672"/>
      <c r="AD31" s="672"/>
    </row>
    <row r="32" spans="2:30" ht="12.75">
      <c r="B32" s="662" t="s">
        <v>228</v>
      </c>
      <c r="C32" s="662"/>
      <c r="D32" s="662"/>
      <c r="E32" s="662"/>
      <c r="F32" s="662"/>
      <c r="G32" s="662">
        <v>4</v>
      </c>
      <c r="H32" s="662"/>
      <c r="I32" s="662"/>
      <c r="J32" s="662"/>
      <c r="K32" s="663" t="s">
        <v>360</v>
      </c>
      <c r="L32" s="662"/>
      <c r="M32" s="662"/>
      <c r="N32" s="662"/>
      <c r="O32" s="662"/>
      <c r="P32" s="662"/>
      <c r="Q32" s="662">
        <v>2</v>
      </c>
      <c r="R32" s="662"/>
      <c r="S32" s="662"/>
      <c r="T32" s="662"/>
      <c r="U32" s="662" t="s">
        <v>361</v>
      </c>
      <c r="V32" s="662"/>
      <c r="W32" s="662"/>
      <c r="X32" s="662"/>
      <c r="Y32" s="662"/>
      <c r="Z32" s="662"/>
      <c r="AA32" s="662">
        <v>2</v>
      </c>
      <c r="AB32" s="662"/>
      <c r="AC32" s="662"/>
      <c r="AD32" s="662"/>
    </row>
    <row r="33" spans="2:30" ht="12.75">
      <c r="B33" s="659"/>
      <c r="C33" s="659"/>
      <c r="D33" s="659"/>
      <c r="E33" s="659"/>
      <c r="F33" s="659"/>
      <c r="G33" s="659"/>
      <c r="H33" s="659"/>
      <c r="I33" s="659"/>
      <c r="J33" s="659"/>
      <c r="K33" s="659"/>
      <c r="L33" s="659"/>
      <c r="M33" s="659"/>
      <c r="N33" s="659"/>
      <c r="O33" s="659"/>
      <c r="P33" s="659"/>
      <c r="Q33" s="659"/>
      <c r="R33" s="659"/>
      <c r="S33" s="659"/>
      <c r="T33" s="659"/>
      <c r="U33" s="659"/>
      <c r="V33" s="659"/>
      <c r="W33" s="659"/>
      <c r="X33" s="659"/>
      <c r="Y33" s="659"/>
      <c r="Z33" s="659"/>
      <c r="AA33" s="659"/>
      <c r="AB33" s="659"/>
      <c r="AC33" s="659"/>
      <c r="AD33" s="659"/>
    </row>
    <row r="34" spans="2:30" ht="12.75">
      <c r="B34" s="659"/>
      <c r="C34" s="659"/>
      <c r="D34" s="659"/>
      <c r="E34" s="659"/>
      <c r="F34" s="659"/>
      <c r="G34" s="659"/>
      <c r="H34" s="659"/>
      <c r="I34" s="659"/>
      <c r="J34" s="659"/>
      <c r="K34" s="659"/>
      <c r="L34" s="659"/>
      <c r="M34" s="659"/>
      <c r="N34" s="659"/>
      <c r="O34" s="659"/>
      <c r="P34" s="659"/>
      <c r="Q34" s="659"/>
      <c r="R34" s="659"/>
      <c r="S34" s="659"/>
      <c r="T34" s="659"/>
      <c r="U34" s="659"/>
      <c r="V34" s="659"/>
      <c r="W34" s="659"/>
      <c r="X34" s="659"/>
      <c r="Y34" s="659"/>
      <c r="Z34" s="659"/>
      <c r="AA34" s="659"/>
      <c r="AB34" s="659"/>
      <c r="AC34" s="659"/>
      <c r="AD34" s="659"/>
    </row>
    <row r="35" spans="2:30" ht="12.75">
      <c r="B35" s="659" t="s">
        <v>362</v>
      </c>
      <c r="C35" s="659"/>
      <c r="D35" s="659"/>
      <c r="E35" s="659"/>
      <c r="F35" s="659"/>
      <c r="G35" s="659">
        <v>2.5</v>
      </c>
      <c r="H35" s="659"/>
      <c r="I35" s="659"/>
      <c r="J35" s="659"/>
      <c r="K35" s="661" t="s">
        <v>363</v>
      </c>
      <c r="L35" s="659"/>
      <c r="M35" s="659"/>
      <c r="N35" s="659"/>
      <c r="O35" s="659"/>
      <c r="P35" s="659"/>
      <c r="Q35" s="659">
        <v>2</v>
      </c>
      <c r="R35" s="659"/>
      <c r="S35" s="659"/>
      <c r="T35" s="659"/>
      <c r="U35" s="659" t="s">
        <v>365</v>
      </c>
      <c r="V35" s="659"/>
      <c r="W35" s="659"/>
      <c r="X35" s="659"/>
      <c r="Y35" s="659"/>
      <c r="Z35" s="659"/>
      <c r="AA35" s="659">
        <v>2.5</v>
      </c>
      <c r="AB35" s="659"/>
      <c r="AC35" s="659"/>
      <c r="AD35" s="659"/>
    </row>
    <row r="36" spans="2:30" ht="12.75">
      <c r="B36" s="659"/>
      <c r="C36" s="659"/>
      <c r="D36" s="659"/>
      <c r="E36" s="659"/>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row>
    <row r="37" spans="2:30" ht="12.75">
      <c r="B37" s="659"/>
      <c r="C37" s="659"/>
      <c r="D37" s="659"/>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row>
    <row r="38" spans="2:30" ht="12.75">
      <c r="B38" s="659" t="s">
        <v>226</v>
      </c>
      <c r="C38" s="659"/>
      <c r="D38" s="659"/>
      <c r="E38" s="659"/>
      <c r="F38" s="659"/>
      <c r="G38" s="659">
        <v>1</v>
      </c>
      <c r="H38" s="659"/>
      <c r="I38" s="659"/>
      <c r="J38" s="659"/>
      <c r="K38" s="659" t="s">
        <v>364</v>
      </c>
      <c r="L38" s="659"/>
      <c r="M38" s="659"/>
      <c r="N38" s="659"/>
      <c r="O38" s="659"/>
      <c r="P38" s="659"/>
      <c r="Q38" s="659">
        <v>3</v>
      </c>
      <c r="R38" s="659"/>
      <c r="S38" s="659"/>
      <c r="T38" s="659"/>
      <c r="U38" s="659" t="s">
        <v>366</v>
      </c>
      <c r="V38" s="659"/>
      <c r="W38" s="659"/>
      <c r="X38" s="659"/>
      <c r="Y38" s="659"/>
      <c r="Z38" s="659"/>
      <c r="AA38" s="659">
        <v>4</v>
      </c>
      <c r="AB38" s="659"/>
      <c r="AC38" s="659"/>
      <c r="AD38" s="659"/>
    </row>
    <row r="39" spans="2:30" ht="12.75">
      <c r="B39" s="659"/>
      <c r="C39" s="659"/>
      <c r="D39" s="659"/>
      <c r="E39" s="659"/>
      <c r="F39" s="659"/>
      <c r="G39" s="659"/>
      <c r="H39" s="659"/>
      <c r="I39" s="659"/>
      <c r="J39" s="659"/>
      <c r="K39" s="659"/>
      <c r="L39" s="659"/>
      <c r="M39" s="659"/>
      <c r="N39" s="659"/>
      <c r="O39" s="659"/>
      <c r="P39" s="659"/>
      <c r="Q39" s="659"/>
      <c r="R39" s="659"/>
      <c r="S39" s="659"/>
      <c r="T39" s="659"/>
      <c r="U39" s="659"/>
      <c r="V39" s="659"/>
      <c r="W39" s="659"/>
      <c r="X39" s="659"/>
      <c r="Y39" s="659"/>
      <c r="Z39" s="659"/>
      <c r="AA39" s="659"/>
      <c r="AB39" s="659"/>
      <c r="AC39" s="659"/>
      <c r="AD39" s="659"/>
    </row>
    <row r="40" spans="2:30" ht="12.75">
      <c r="B40" s="660"/>
      <c r="C40" s="660"/>
      <c r="D40" s="660"/>
      <c r="E40" s="660"/>
      <c r="F40" s="660"/>
      <c r="G40" s="660"/>
      <c r="H40" s="660"/>
      <c r="I40" s="660"/>
      <c r="J40" s="660"/>
      <c r="K40" s="660"/>
      <c r="L40" s="660"/>
      <c r="M40" s="660"/>
      <c r="N40" s="660"/>
      <c r="O40" s="660"/>
      <c r="P40" s="660"/>
      <c r="Q40" s="660"/>
      <c r="R40" s="660"/>
      <c r="S40" s="660"/>
      <c r="T40" s="660"/>
      <c r="U40" s="660"/>
      <c r="V40" s="660"/>
      <c r="W40" s="660"/>
      <c r="X40" s="660"/>
      <c r="Y40" s="660"/>
      <c r="Z40" s="660"/>
      <c r="AA40" s="660"/>
      <c r="AB40" s="660"/>
      <c r="AC40" s="660"/>
      <c r="AD40" s="660"/>
    </row>
    <row r="42" spans="2:30" ht="12.75">
      <c r="B42" s="502" t="s">
        <v>367</v>
      </c>
      <c r="C42" s="502"/>
      <c r="D42" s="502"/>
      <c r="E42" s="502"/>
      <c r="F42" s="502"/>
      <c r="G42" s="502"/>
      <c r="H42" s="502"/>
      <c r="I42" s="502"/>
      <c r="J42" s="502"/>
      <c r="K42" s="502"/>
      <c r="L42" s="502"/>
      <c r="M42" s="502"/>
      <c r="N42" s="502"/>
      <c r="O42" s="502"/>
      <c r="P42" s="502"/>
      <c r="Q42" s="502"/>
      <c r="R42" s="502"/>
      <c r="S42" s="502"/>
      <c r="T42" s="502"/>
      <c r="U42" s="502"/>
      <c r="V42" s="502"/>
      <c r="W42" s="502"/>
      <c r="X42" s="502"/>
      <c r="Y42" s="502"/>
      <c r="Z42" s="502"/>
      <c r="AA42" s="502"/>
      <c r="AB42" s="502"/>
      <c r="AC42" s="502"/>
      <c r="AD42" s="502"/>
    </row>
    <row r="43" spans="2:30" ht="12.75">
      <c r="B43" s="502"/>
      <c r="C43" s="502"/>
      <c r="D43" s="502"/>
      <c r="E43" s="502"/>
      <c r="F43" s="502"/>
      <c r="G43" s="502"/>
      <c r="H43" s="502"/>
      <c r="I43" s="502"/>
      <c r="J43" s="502"/>
      <c r="K43" s="502"/>
      <c r="L43" s="502"/>
      <c r="M43" s="502"/>
      <c r="N43" s="502"/>
      <c r="O43" s="502"/>
      <c r="P43" s="502"/>
      <c r="Q43" s="502"/>
      <c r="R43" s="502"/>
      <c r="S43" s="502"/>
      <c r="T43" s="502"/>
      <c r="U43" s="502"/>
      <c r="V43" s="502"/>
      <c r="W43" s="502"/>
      <c r="X43" s="502"/>
      <c r="Y43" s="502"/>
      <c r="Z43" s="502"/>
      <c r="AA43" s="502"/>
      <c r="AB43" s="502"/>
      <c r="AC43" s="502"/>
      <c r="AD43" s="502"/>
    </row>
    <row r="44" spans="2:30" ht="12.75">
      <c r="B44" s="502"/>
      <c r="C44" s="502"/>
      <c r="D44" s="502"/>
      <c r="E44" s="502"/>
      <c r="F44" s="502"/>
      <c r="G44" s="502"/>
      <c r="H44" s="502"/>
      <c r="I44" s="502"/>
      <c r="J44" s="502"/>
      <c r="K44" s="502"/>
      <c r="L44" s="502"/>
      <c r="M44" s="502"/>
      <c r="N44" s="502"/>
      <c r="O44" s="502"/>
      <c r="P44" s="502"/>
      <c r="Q44" s="502"/>
      <c r="R44" s="502"/>
      <c r="S44" s="502"/>
      <c r="T44" s="502"/>
      <c r="U44" s="502"/>
      <c r="V44" s="502"/>
      <c r="W44" s="502"/>
      <c r="X44" s="502"/>
      <c r="Y44" s="502"/>
      <c r="Z44" s="502"/>
      <c r="AA44" s="502"/>
      <c r="AB44" s="502"/>
      <c r="AC44" s="502"/>
      <c r="AD44" s="502"/>
    </row>
    <row r="45" spans="2:30" ht="12.75">
      <c r="B45" s="502"/>
      <c r="C45" s="502"/>
      <c r="D45" s="502"/>
      <c r="E45" s="502"/>
      <c r="F45" s="502"/>
      <c r="G45" s="502"/>
      <c r="H45" s="502"/>
      <c r="I45" s="502"/>
      <c r="J45" s="502"/>
      <c r="K45" s="502"/>
      <c r="L45" s="502"/>
      <c r="M45" s="502"/>
      <c r="N45" s="502"/>
      <c r="O45" s="502"/>
      <c r="P45" s="502"/>
      <c r="Q45" s="502"/>
      <c r="R45" s="502"/>
      <c r="S45" s="502"/>
      <c r="T45" s="502"/>
      <c r="U45" s="502"/>
      <c r="V45" s="502"/>
      <c r="W45" s="502"/>
      <c r="X45" s="502"/>
      <c r="Y45" s="502"/>
      <c r="Z45" s="502"/>
      <c r="AA45" s="502"/>
      <c r="AB45" s="502"/>
      <c r="AC45" s="502"/>
      <c r="AD45" s="502"/>
    </row>
    <row r="46" spans="2:30" ht="17.25" customHeight="1">
      <c r="B46" s="502"/>
      <c r="C46" s="502"/>
      <c r="D46" s="502"/>
      <c r="E46" s="502"/>
      <c r="F46" s="502"/>
      <c r="G46" s="502"/>
      <c r="H46" s="502"/>
      <c r="I46" s="502"/>
      <c r="J46" s="502"/>
      <c r="K46" s="502"/>
      <c r="L46" s="502"/>
      <c r="M46" s="502"/>
      <c r="N46" s="502"/>
      <c r="O46" s="502"/>
      <c r="P46" s="502"/>
      <c r="Q46" s="502"/>
      <c r="R46" s="502"/>
      <c r="S46" s="502"/>
      <c r="T46" s="502"/>
      <c r="U46" s="502"/>
      <c r="V46" s="502"/>
      <c r="W46" s="502"/>
      <c r="X46" s="502"/>
      <c r="Y46" s="502"/>
      <c r="Z46" s="502"/>
      <c r="AA46" s="502"/>
      <c r="AB46" s="502"/>
      <c r="AC46" s="502"/>
      <c r="AD46" s="502"/>
    </row>
    <row r="47" spans="2:30" ht="23.25" customHeight="1">
      <c r="B47" s="502"/>
      <c r="C47" s="502"/>
      <c r="D47" s="502"/>
      <c r="E47" s="502"/>
      <c r="F47" s="502"/>
      <c r="G47" s="502"/>
      <c r="H47" s="502"/>
      <c r="I47" s="502"/>
      <c r="J47" s="502"/>
      <c r="K47" s="502"/>
      <c r="L47" s="502"/>
      <c r="M47" s="502"/>
      <c r="N47" s="502"/>
      <c r="O47" s="502"/>
      <c r="P47" s="502"/>
      <c r="Q47" s="502"/>
      <c r="R47" s="502"/>
      <c r="S47" s="502"/>
      <c r="T47" s="502"/>
      <c r="U47" s="502"/>
      <c r="V47" s="502"/>
      <c r="W47" s="502"/>
      <c r="X47" s="502"/>
      <c r="Y47" s="502"/>
      <c r="Z47" s="502"/>
      <c r="AA47" s="502"/>
      <c r="AB47" s="502"/>
      <c r="AC47" s="502"/>
      <c r="AD47" s="502"/>
    </row>
    <row r="48" spans="2:30" ht="12.75">
      <c r="B48" s="502" t="s">
        <v>368</v>
      </c>
      <c r="C48" s="503"/>
      <c r="D48" s="503"/>
      <c r="E48" s="503"/>
      <c r="F48" s="503"/>
      <c r="G48" s="503"/>
      <c r="H48" s="503"/>
      <c r="I48" s="503"/>
      <c r="J48" s="503"/>
      <c r="K48" s="503"/>
      <c r="L48" s="503"/>
      <c r="M48" s="503"/>
      <c r="N48" s="503"/>
      <c r="O48" s="503"/>
      <c r="P48" s="503"/>
      <c r="Q48" s="503"/>
      <c r="R48" s="503"/>
      <c r="S48" s="503"/>
      <c r="T48" s="503"/>
      <c r="U48" s="503"/>
      <c r="V48" s="503"/>
      <c r="W48" s="503"/>
      <c r="X48" s="503"/>
      <c r="Y48" s="503"/>
      <c r="Z48" s="503"/>
      <c r="AA48" s="503"/>
      <c r="AB48" s="503"/>
      <c r="AC48" s="503"/>
      <c r="AD48" s="503"/>
    </row>
    <row r="49" spans="2:30" ht="22.5" customHeight="1">
      <c r="B49" s="503"/>
      <c r="C49" s="503"/>
      <c r="D49" s="503"/>
      <c r="E49" s="503"/>
      <c r="F49" s="503"/>
      <c r="G49" s="503"/>
      <c r="H49" s="503"/>
      <c r="I49" s="503"/>
      <c r="J49" s="503"/>
      <c r="K49" s="503"/>
      <c r="L49" s="503"/>
      <c r="M49" s="503"/>
      <c r="N49" s="503"/>
      <c r="O49" s="503"/>
      <c r="P49" s="503"/>
      <c r="Q49" s="503"/>
      <c r="R49" s="503"/>
      <c r="S49" s="503"/>
      <c r="T49" s="503"/>
      <c r="U49" s="503"/>
      <c r="V49" s="503"/>
      <c r="W49" s="503"/>
      <c r="X49" s="503"/>
      <c r="Y49" s="503"/>
      <c r="Z49" s="503"/>
      <c r="AA49" s="503"/>
      <c r="AB49" s="503"/>
      <c r="AC49" s="503"/>
      <c r="AD49" s="503"/>
    </row>
    <row r="50" spans="2:30" ht="12.75">
      <c r="B50" s="502"/>
      <c r="C50" s="503"/>
      <c r="D50" s="503"/>
      <c r="E50" s="503"/>
      <c r="F50" s="503"/>
      <c r="G50" s="503"/>
      <c r="H50" s="503"/>
      <c r="I50" s="503"/>
      <c r="J50" s="503"/>
      <c r="K50" s="503"/>
      <c r="L50" s="503"/>
      <c r="M50" s="503"/>
      <c r="N50" s="503"/>
      <c r="O50" s="503"/>
      <c r="P50" s="503"/>
      <c r="Q50" s="503"/>
      <c r="R50" s="503"/>
      <c r="S50" s="503"/>
      <c r="T50" s="503"/>
      <c r="U50" s="503"/>
      <c r="V50" s="503"/>
      <c r="W50" s="503"/>
      <c r="X50" s="503"/>
      <c r="Y50" s="503"/>
      <c r="Z50" s="503"/>
      <c r="AA50" s="503"/>
      <c r="AB50" s="503"/>
      <c r="AC50" s="503"/>
      <c r="AD50" s="503"/>
    </row>
    <row r="51" spans="2:30" ht="12.75">
      <c r="B51" s="503"/>
      <c r="C51" s="503"/>
      <c r="D51" s="503"/>
      <c r="E51" s="503"/>
      <c r="F51" s="503"/>
      <c r="G51" s="503"/>
      <c r="H51" s="503"/>
      <c r="I51" s="503"/>
      <c r="J51" s="503"/>
      <c r="K51" s="503"/>
      <c r="L51" s="503"/>
      <c r="M51" s="503"/>
      <c r="N51" s="503"/>
      <c r="O51" s="503"/>
      <c r="P51" s="503"/>
      <c r="Q51" s="503"/>
      <c r="R51" s="503"/>
      <c r="S51" s="503"/>
      <c r="T51" s="503"/>
      <c r="U51" s="503"/>
      <c r="V51" s="503"/>
      <c r="W51" s="503"/>
      <c r="X51" s="503"/>
      <c r="Y51" s="503"/>
      <c r="Z51" s="503"/>
      <c r="AA51" s="503"/>
      <c r="AB51" s="503"/>
      <c r="AC51" s="503"/>
      <c r="AD51" s="503"/>
    </row>
    <row r="52" spans="2:30" ht="12.75">
      <c r="B52" s="503"/>
      <c r="C52" s="503"/>
      <c r="D52" s="503"/>
      <c r="E52" s="503"/>
      <c r="F52" s="503"/>
      <c r="G52" s="503"/>
      <c r="H52" s="503"/>
      <c r="I52" s="503"/>
      <c r="J52" s="503"/>
      <c r="K52" s="503"/>
      <c r="L52" s="503"/>
      <c r="M52" s="503"/>
      <c r="N52" s="503"/>
      <c r="O52" s="503"/>
      <c r="P52" s="503"/>
      <c r="Q52" s="503"/>
      <c r="R52" s="503"/>
      <c r="S52" s="503"/>
      <c r="T52" s="503"/>
      <c r="U52" s="503"/>
      <c r="V52" s="503"/>
      <c r="W52" s="503"/>
      <c r="X52" s="503"/>
      <c r="Y52" s="503"/>
      <c r="Z52" s="503"/>
      <c r="AA52" s="503"/>
      <c r="AB52" s="503"/>
      <c r="AC52" s="503"/>
      <c r="AD52" s="503"/>
    </row>
  </sheetData>
  <sheetProtection/>
  <mergeCells count="68">
    <mergeCell ref="B2:AD2"/>
    <mergeCell ref="B4:AD5"/>
    <mergeCell ref="B7:B10"/>
    <mergeCell ref="C7:F7"/>
    <mergeCell ref="G7:T7"/>
    <mergeCell ref="V7:AD7"/>
    <mergeCell ref="C8:F8"/>
    <mergeCell ref="G8:T8"/>
    <mergeCell ref="V8:AD8"/>
    <mergeCell ref="C9:F9"/>
    <mergeCell ref="G9:T9"/>
    <mergeCell ref="V9:AD9"/>
    <mergeCell ref="C10:F10"/>
    <mergeCell ref="G10:T10"/>
    <mergeCell ref="V10:AD10"/>
    <mergeCell ref="B11:B14"/>
    <mergeCell ref="C11:F11"/>
    <mergeCell ref="G11:T11"/>
    <mergeCell ref="V11:AD11"/>
    <mergeCell ref="C12:F12"/>
    <mergeCell ref="G12:T12"/>
    <mergeCell ref="V12:AD12"/>
    <mergeCell ref="C13:F13"/>
    <mergeCell ref="G13:T13"/>
    <mergeCell ref="V13:AD13"/>
    <mergeCell ref="C14:F14"/>
    <mergeCell ref="G14:T14"/>
    <mergeCell ref="V14:AD14"/>
    <mergeCell ref="B15:B17"/>
    <mergeCell ref="C15:F15"/>
    <mergeCell ref="G15:T15"/>
    <mergeCell ref="V15:AD15"/>
    <mergeCell ref="C16:F16"/>
    <mergeCell ref="G16:T16"/>
    <mergeCell ref="V16:AD16"/>
    <mergeCell ref="C17:F17"/>
    <mergeCell ref="G17:T17"/>
    <mergeCell ref="V17:AD17"/>
    <mergeCell ref="B19:AD22"/>
    <mergeCell ref="B24:AD24"/>
    <mergeCell ref="B26:AD28"/>
    <mergeCell ref="B30:F31"/>
    <mergeCell ref="G30:J31"/>
    <mergeCell ref="K30:P31"/>
    <mergeCell ref="Q30:T31"/>
    <mergeCell ref="U30:Z31"/>
    <mergeCell ref="AA30:AD31"/>
    <mergeCell ref="B32:F34"/>
    <mergeCell ref="G32:J34"/>
    <mergeCell ref="K32:P34"/>
    <mergeCell ref="Q32:T34"/>
    <mergeCell ref="U32:Z34"/>
    <mergeCell ref="AA32:AD34"/>
    <mergeCell ref="B35:F37"/>
    <mergeCell ref="G35:J37"/>
    <mergeCell ref="K35:P37"/>
    <mergeCell ref="Q35:T37"/>
    <mergeCell ref="U35:Z37"/>
    <mergeCell ref="AA35:AD37"/>
    <mergeCell ref="B42:AD47"/>
    <mergeCell ref="B48:AD49"/>
    <mergeCell ref="B50:AD52"/>
    <mergeCell ref="B38:F40"/>
    <mergeCell ref="G38:J40"/>
    <mergeCell ref="K38:P40"/>
    <mergeCell ref="Q38:T40"/>
    <mergeCell ref="U38:Z40"/>
    <mergeCell ref="AA38:AD40"/>
  </mergeCells>
  <printOptions/>
  <pageMargins left="0.75" right="0.75" top="0.49"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AG49"/>
  <sheetViews>
    <sheetView zoomScalePageLayoutView="0" workbookViewId="0" topLeftCell="A1">
      <selection activeCell="AV49" sqref="AV48:AV49"/>
    </sheetView>
  </sheetViews>
  <sheetFormatPr defaultColWidth="9.140625" defaultRowHeight="12.75"/>
  <cols>
    <col min="1" max="1" width="4.00390625" style="131" customWidth="1"/>
    <col min="2" max="59" width="2.7109375" style="131" customWidth="1"/>
    <col min="60" max="16384" width="9.140625" style="131" customWidth="1"/>
  </cols>
  <sheetData>
    <row r="1" ht="7.5" customHeight="1"/>
    <row r="2" spans="2:33" ht="12.75" customHeight="1">
      <c r="B2" s="769" t="s">
        <v>217</v>
      </c>
      <c r="C2" s="769"/>
      <c r="D2" s="769"/>
      <c r="E2" s="769"/>
      <c r="F2" s="769"/>
      <c r="G2" s="769"/>
      <c r="H2" s="769"/>
      <c r="I2" s="769"/>
      <c r="J2" s="769"/>
      <c r="K2" s="769"/>
      <c r="L2" s="769"/>
      <c r="M2" s="769"/>
      <c r="N2" s="769"/>
      <c r="O2" s="769"/>
      <c r="P2" s="769"/>
      <c r="Q2" s="769"/>
      <c r="R2" s="769"/>
      <c r="S2" s="769"/>
      <c r="T2" s="769"/>
      <c r="U2" s="769"/>
      <c r="V2" s="769"/>
      <c r="W2" s="769"/>
      <c r="X2" s="769"/>
      <c r="Y2" s="769"/>
      <c r="Z2" s="769"/>
      <c r="AA2" s="769"/>
      <c r="AB2" s="769"/>
      <c r="AC2" s="769"/>
      <c r="AD2" s="769"/>
      <c r="AE2" s="769"/>
      <c r="AF2" s="769"/>
      <c r="AG2" s="769"/>
    </row>
    <row r="3" spans="2:33" ht="20.25" customHeight="1">
      <c r="B3" s="769"/>
      <c r="C3" s="769"/>
      <c r="D3" s="769"/>
      <c r="E3" s="769"/>
      <c r="F3" s="769"/>
      <c r="G3" s="769"/>
      <c r="H3" s="769"/>
      <c r="I3" s="769"/>
      <c r="J3" s="769"/>
      <c r="K3" s="769"/>
      <c r="L3" s="769"/>
      <c r="M3" s="769"/>
      <c r="N3" s="769"/>
      <c r="O3" s="769"/>
      <c r="P3" s="769"/>
      <c r="Q3" s="769"/>
      <c r="R3" s="769"/>
      <c r="S3" s="769"/>
      <c r="T3" s="769"/>
      <c r="U3" s="769"/>
      <c r="V3" s="769"/>
      <c r="W3" s="769"/>
      <c r="X3" s="769"/>
      <c r="Y3" s="769"/>
      <c r="Z3" s="769"/>
      <c r="AA3" s="769"/>
      <c r="AB3" s="769"/>
      <c r="AC3" s="769"/>
      <c r="AD3" s="769"/>
      <c r="AE3" s="769"/>
      <c r="AF3" s="769"/>
      <c r="AG3" s="769"/>
    </row>
    <row r="5" spans="2:33" ht="18" customHeight="1">
      <c r="B5" s="764" t="s">
        <v>379</v>
      </c>
      <c r="C5" s="764"/>
      <c r="D5" s="764"/>
      <c r="E5" s="764"/>
      <c r="F5" s="764"/>
      <c r="G5" s="764"/>
      <c r="H5" s="764"/>
      <c r="I5" s="764"/>
      <c r="J5" s="764"/>
      <c r="K5" s="764"/>
      <c r="L5" s="764"/>
      <c r="M5" s="764"/>
      <c r="N5" s="764"/>
      <c r="O5" s="764"/>
      <c r="P5" s="764"/>
      <c r="Q5" s="764"/>
      <c r="R5" s="764"/>
      <c r="S5" s="764"/>
      <c r="T5" s="764"/>
      <c r="U5" s="764"/>
      <c r="V5" s="764"/>
      <c r="W5" s="764"/>
      <c r="X5" s="764"/>
      <c r="Y5" s="764"/>
      <c r="Z5" s="764"/>
      <c r="AA5" s="764"/>
      <c r="AB5" s="764"/>
      <c r="AC5" s="764"/>
      <c r="AD5" s="764"/>
      <c r="AE5" s="764"/>
      <c r="AF5" s="764"/>
      <c r="AG5" s="764"/>
    </row>
    <row r="6" spans="2:33" ht="18" customHeight="1">
      <c r="B6" s="764"/>
      <c r="C6" s="764"/>
      <c r="D6" s="764"/>
      <c r="E6" s="764"/>
      <c r="F6" s="764"/>
      <c r="G6" s="764"/>
      <c r="H6" s="764"/>
      <c r="I6" s="764"/>
      <c r="J6" s="764"/>
      <c r="K6" s="764"/>
      <c r="L6" s="764"/>
      <c r="M6" s="764"/>
      <c r="N6" s="764"/>
      <c r="O6" s="764"/>
      <c r="P6" s="764"/>
      <c r="Q6" s="764"/>
      <c r="R6" s="764"/>
      <c r="S6" s="764"/>
      <c r="T6" s="764"/>
      <c r="U6" s="764"/>
      <c r="V6" s="764"/>
      <c r="W6" s="764"/>
      <c r="X6" s="764"/>
      <c r="Y6" s="764"/>
      <c r="Z6" s="764"/>
      <c r="AA6" s="764"/>
      <c r="AB6" s="764"/>
      <c r="AC6" s="764"/>
      <c r="AD6" s="764"/>
      <c r="AE6" s="764"/>
      <c r="AF6" s="764"/>
      <c r="AG6" s="764"/>
    </row>
    <row r="7" spans="2:33" ht="18" customHeight="1">
      <c r="B7" s="764"/>
      <c r="C7" s="764"/>
      <c r="D7" s="764"/>
      <c r="E7" s="764"/>
      <c r="F7" s="764"/>
      <c r="G7" s="764"/>
      <c r="H7" s="764"/>
      <c r="I7" s="764"/>
      <c r="J7" s="764"/>
      <c r="K7" s="764"/>
      <c r="L7" s="764"/>
      <c r="M7" s="764"/>
      <c r="N7" s="764"/>
      <c r="O7" s="764"/>
      <c r="P7" s="764"/>
      <c r="Q7" s="764"/>
      <c r="R7" s="764"/>
      <c r="S7" s="764"/>
      <c r="T7" s="764"/>
      <c r="U7" s="764"/>
      <c r="V7" s="764"/>
      <c r="W7" s="764"/>
      <c r="X7" s="764"/>
      <c r="Y7" s="764"/>
      <c r="Z7" s="764"/>
      <c r="AA7" s="764"/>
      <c r="AB7" s="764"/>
      <c r="AC7" s="764"/>
      <c r="AD7" s="764"/>
      <c r="AE7" s="764"/>
      <c r="AF7" s="764"/>
      <c r="AG7" s="764"/>
    </row>
    <row r="8" spans="2:33" ht="18" customHeight="1">
      <c r="B8" s="764"/>
      <c r="C8" s="764"/>
      <c r="D8" s="764"/>
      <c r="E8" s="764"/>
      <c r="F8" s="764"/>
      <c r="G8" s="764"/>
      <c r="H8" s="764"/>
      <c r="I8" s="764"/>
      <c r="J8" s="764"/>
      <c r="K8" s="764"/>
      <c r="L8" s="764"/>
      <c r="M8" s="764"/>
      <c r="N8" s="764"/>
      <c r="O8" s="764"/>
      <c r="P8" s="764"/>
      <c r="Q8" s="764"/>
      <c r="R8" s="764"/>
      <c r="S8" s="764"/>
      <c r="T8" s="764"/>
      <c r="U8" s="764"/>
      <c r="V8" s="764"/>
      <c r="W8" s="764"/>
      <c r="X8" s="764"/>
      <c r="Y8" s="764"/>
      <c r="Z8" s="764"/>
      <c r="AA8" s="764"/>
      <c r="AB8" s="764"/>
      <c r="AC8" s="764"/>
      <c r="AD8" s="764"/>
      <c r="AE8" s="764"/>
      <c r="AF8" s="764"/>
      <c r="AG8" s="764"/>
    </row>
    <row r="9" spans="2:33" ht="18" customHeight="1">
      <c r="B9" s="764"/>
      <c r="C9" s="764"/>
      <c r="D9" s="764"/>
      <c r="E9" s="764"/>
      <c r="F9" s="764"/>
      <c r="G9" s="764"/>
      <c r="H9" s="764"/>
      <c r="I9" s="764"/>
      <c r="J9" s="764"/>
      <c r="K9" s="764"/>
      <c r="L9" s="764"/>
      <c r="M9" s="764"/>
      <c r="N9" s="764"/>
      <c r="O9" s="764"/>
      <c r="P9" s="764"/>
      <c r="Q9" s="764"/>
      <c r="R9" s="764"/>
      <c r="S9" s="764"/>
      <c r="T9" s="764"/>
      <c r="U9" s="764"/>
      <c r="V9" s="764"/>
      <c r="W9" s="764"/>
      <c r="X9" s="764"/>
      <c r="Y9" s="764"/>
      <c r="Z9" s="764"/>
      <c r="AA9" s="764"/>
      <c r="AB9" s="764"/>
      <c r="AC9" s="764"/>
      <c r="AD9" s="764"/>
      <c r="AE9" s="764"/>
      <c r="AF9" s="764"/>
      <c r="AG9" s="764"/>
    </row>
    <row r="10" spans="2:33" ht="18" customHeight="1">
      <c r="B10" s="764"/>
      <c r="C10" s="764"/>
      <c r="D10" s="764"/>
      <c r="E10" s="764"/>
      <c r="F10" s="764"/>
      <c r="G10" s="764"/>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row>
    <row r="11" spans="2:33" ht="18" customHeight="1">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4"/>
      <c r="AG11" s="764"/>
    </row>
    <row r="12" spans="2:33" ht="18" customHeight="1">
      <c r="B12" s="764"/>
      <c r="C12" s="764"/>
      <c r="D12" s="764"/>
      <c r="E12" s="764"/>
      <c r="F12" s="764"/>
      <c r="G12" s="764"/>
      <c r="H12" s="764"/>
      <c r="I12" s="764"/>
      <c r="J12" s="764"/>
      <c r="K12" s="764"/>
      <c r="L12" s="764"/>
      <c r="M12" s="764"/>
      <c r="N12" s="764"/>
      <c r="O12" s="764"/>
      <c r="P12" s="764"/>
      <c r="Q12" s="764"/>
      <c r="R12" s="764"/>
      <c r="S12" s="764"/>
      <c r="T12" s="764"/>
      <c r="U12" s="764"/>
      <c r="V12" s="764"/>
      <c r="W12" s="764"/>
      <c r="X12" s="764"/>
      <c r="Y12" s="764"/>
      <c r="Z12" s="764"/>
      <c r="AA12" s="764"/>
      <c r="AB12" s="764"/>
      <c r="AC12" s="764"/>
      <c r="AD12" s="764"/>
      <c r="AE12" s="764"/>
      <c r="AF12" s="764"/>
      <c r="AG12" s="764"/>
    </row>
    <row r="13" spans="2:33" ht="18" customHeight="1">
      <c r="B13" s="764"/>
      <c r="C13" s="764"/>
      <c r="D13" s="764"/>
      <c r="E13" s="764"/>
      <c r="F13" s="764"/>
      <c r="G13" s="764"/>
      <c r="H13" s="764"/>
      <c r="I13" s="764"/>
      <c r="J13" s="764"/>
      <c r="K13" s="764"/>
      <c r="L13" s="764"/>
      <c r="M13" s="764"/>
      <c r="N13" s="764"/>
      <c r="O13" s="764"/>
      <c r="P13" s="764"/>
      <c r="Q13" s="764"/>
      <c r="R13" s="764"/>
      <c r="S13" s="764"/>
      <c r="T13" s="764"/>
      <c r="U13" s="764"/>
      <c r="V13" s="764"/>
      <c r="W13" s="764"/>
      <c r="X13" s="764"/>
      <c r="Y13" s="764"/>
      <c r="Z13" s="764"/>
      <c r="AA13" s="764"/>
      <c r="AB13" s="764"/>
      <c r="AC13" s="764"/>
      <c r="AD13" s="764"/>
      <c r="AE13" s="764"/>
      <c r="AF13" s="764"/>
      <c r="AG13" s="764"/>
    </row>
    <row r="14" spans="2:33" ht="18" customHeight="1">
      <c r="B14" s="764"/>
      <c r="C14" s="764"/>
      <c r="D14" s="764"/>
      <c r="E14" s="764"/>
      <c r="F14" s="764"/>
      <c r="G14" s="764"/>
      <c r="H14" s="764"/>
      <c r="I14" s="764"/>
      <c r="J14" s="764"/>
      <c r="K14" s="764"/>
      <c r="L14" s="764"/>
      <c r="M14" s="764"/>
      <c r="N14" s="764"/>
      <c r="O14" s="764"/>
      <c r="P14" s="764"/>
      <c r="Q14" s="764"/>
      <c r="R14" s="764"/>
      <c r="S14" s="764"/>
      <c r="T14" s="764"/>
      <c r="U14" s="764"/>
      <c r="V14" s="764"/>
      <c r="W14" s="764"/>
      <c r="X14" s="764"/>
      <c r="Y14" s="764"/>
      <c r="Z14" s="764"/>
      <c r="AA14" s="764"/>
      <c r="AB14" s="764"/>
      <c r="AC14" s="764"/>
      <c r="AD14" s="764"/>
      <c r="AE14" s="764"/>
      <c r="AF14" s="764"/>
      <c r="AG14" s="764"/>
    </row>
    <row r="15" spans="4:31" ht="12.75">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row>
    <row r="17" ht="13.5" thickBot="1"/>
    <row r="18" spans="4:30" ht="18" customHeight="1" thickBot="1">
      <c r="D18" s="733" t="s">
        <v>196</v>
      </c>
      <c r="E18" s="733"/>
      <c r="F18" s="733"/>
      <c r="G18" s="733"/>
      <c r="H18" s="733"/>
      <c r="I18" s="733"/>
      <c r="J18" s="733"/>
      <c r="K18" s="733"/>
      <c r="L18" s="733"/>
      <c r="M18" s="733"/>
      <c r="N18" s="733"/>
      <c r="O18" s="733"/>
      <c r="P18" s="733"/>
      <c r="Q18" s="733"/>
      <c r="R18" s="733"/>
      <c r="S18" s="733"/>
      <c r="T18" s="733"/>
      <c r="U18" s="733"/>
      <c r="V18" s="733"/>
      <c r="W18" s="733"/>
      <c r="X18" s="733"/>
      <c r="Y18" s="733"/>
      <c r="Z18" s="733"/>
      <c r="AA18" s="733" t="s">
        <v>195</v>
      </c>
      <c r="AB18" s="733"/>
      <c r="AC18" s="733"/>
      <c r="AD18" s="733"/>
    </row>
    <row r="19" spans="4:30" ht="18" customHeight="1">
      <c r="D19" s="734" t="s">
        <v>197</v>
      </c>
      <c r="E19" s="735"/>
      <c r="F19" s="735"/>
      <c r="G19" s="735"/>
      <c r="H19" s="735"/>
      <c r="I19" s="735"/>
      <c r="J19" s="735"/>
      <c r="K19" s="735"/>
      <c r="L19" s="735"/>
      <c r="M19" s="735"/>
      <c r="N19" s="735"/>
      <c r="O19" s="735"/>
      <c r="P19" s="735"/>
      <c r="Q19" s="735"/>
      <c r="R19" s="735"/>
      <c r="S19" s="735"/>
      <c r="T19" s="735"/>
      <c r="U19" s="735"/>
      <c r="V19" s="735"/>
      <c r="W19" s="735"/>
      <c r="X19" s="735"/>
      <c r="Y19" s="735"/>
      <c r="Z19" s="736"/>
      <c r="AA19" s="740"/>
      <c r="AB19" s="535"/>
      <c r="AC19" s="535"/>
      <c r="AD19" s="741"/>
    </row>
    <row r="20" spans="4:30" ht="18" customHeight="1">
      <c r="D20" s="737" t="s">
        <v>198</v>
      </c>
      <c r="E20" s="738"/>
      <c r="F20" s="738"/>
      <c r="G20" s="738"/>
      <c r="H20" s="738"/>
      <c r="I20" s="738"/>
      <c r="J20" s="738"/>
      <c r="K20" s="738"/>
      <c r="L20" s="738"/>
      <c r="M20" s="738"/>
      <c r="N20" s="738"/>
      <c r="O20" s="738"/>
      <c r="P20" s="738"/>
      <c r="Q20" s="738"/>
      <c r="R20" s="738"/>
      <c r="S20" s="738"/>
      <c r="T20" s="738"/>
      <c r="U20" s="738"/>
      <c r="V20" s="738"/>
      <c r="W20" s="738"/>
      <c r="X20" s="738"/>
      <c r="Y20" s="738"/>
      <c r="Z20" s="739"/>
      <c r="AA20" s="742"/>
      <c r="AB20" s="528"/>
      <c r="AC20" s="528"/>
      <c r="AD20" s="743"/>
    </row>
    <row r="21" spans="4:30" ht="18" customHeight="1">
      <c r="D21" s="737" t="s">
        <v>199</v>
      </c>
      <c r="E21" s="738"/>
      <c r="F21" s="738"/>
      <c r="G21" s="738"/>
      <c r="H21" s="738"/>
      <c r="I21" s="738"/>
      <c r="J21" s="738"/>
      <c r="K21" s="738"/>
      <c r="L21" s="738"/>
      <c r="M21" s="738"/>
      <c r="N21" s="738"/>
      <c r="O21" s="738"/>
      <c r="P21" s="738"/>
      <c r="Q21" s="738"/>
      <c r="R21" s="738"/>
      <c r="S21" s="738"/>
      <c r="T21" s="738"/>
      <c r="U21" s="738"/>
      <c r="V21" s="738"/>
      <c r="W21" s="738"/>
      <c r="X21" s="738"/>
      <c r="Y21" s="738"/>
      <c r="Z21" s="739"/>
      <c r="AA21" s="742"/>
      <c r="AB21" s="528"/>
      <c r="AC21" s="528"/>
      <c r="AD21" s="743"/>
    </row>
    <row r="22" spans="4:30" ht="18" customHeight="1">
      <c r="D22" s="737" t="s">
        <v>200</v>
      </c>
      <c r="E22" s="738"/>
      <c r="F22" s="738"/>
      <c r="G22" s="738"/>
      <c r="H22" s="738"/>
      <c r="I22" s="738"/>
      <c r="J22" s="738"/>
      <c r="K22" s="738"/>
      <c r="L22" s="738"/>
      <c r="M22" s="738"/>
      <c r="N22" s="738"/>
      <c r="O22" s="738"/>
      <c r="P22" s="738"/>
      <c r="Q22" s="738"/>
      <c r="R22" s="738"/>
      <c r="S22" s="738"/>
      <c r="T22" s="738"/>
      <c r="U22" s="738"/>
      <c r="V22" s="738"/>
      <c r="W22" s="738"/>
      <c r="X22" s="738"/>
      <c r="Y22" s="738"/>
      <c r="Z22" s="739"/>
      <c r="AA22" s="742"/>
      <c r="AB22" s="528"/>
      <c r="AC22" s="528"/>
      <c r="AD22" s="743"/>
    </row>
    <row r="23" spans="4:30" ht="18" customHeight="1">
      <c r="D23" s="737" t="s">
        <v>201</v>
      </c>
      <c r="E23" s="738"/>
      <c r="F23" s="738"/>
      <c r="G23" s="738"/>
      <c r="H23" s="738"/>
      <c r="I23" s="738"/>
      <c r="J23" s="738"/>
      <c r="K23" s="738"/>
      <c r="L23" s="738"/>
      <c r="M23" s="738"/>
      <c r="N23" s="738"/>
      <c r="O23" s="738"/>
      <c r="P23" s="738"/>
      <c r="Q23" s="738"/>
      <c r="R23" s="738"/>
      <c r="S23" s="738"/>
      <c r="T23" s="738"/>
      <c r="U23" s="738"/>
      <c r="V23" s="738"/>
      <c r="W23" s="738"/>
      <c r="X23" s="738"/>
      <c r="Y23" s="738"/>
      <c r="Z23" s="739"/>
      <c r="AA23" s="742"/>
      <c r="AB23" s="528"/>
      <c r="AC23" s="528"/>
      <c r="AD23" s="743"/>
    </row>
    <row r="24" spans="4:30" ht="18" customHeight="1">
      <c r="D24" s="737" t="s">
        <v>202</v>
      </c>
      <c r="E24" s="738"/>
      <c r="F24" s="738"/>
      <c r="G24" s="738"/>
      <c r="H24" s="738"/>
      <c r="I24" s="738"/>
      <c r="J24" s="738"/>
      <c r="K24" s="738"/>
      <c r="L24" s="738"/>
      <c r="M24" s="738"/>
      <c r="N24" s="738"/>
      <c r="O24" s="738"/>
      <c r="P24" s="738"/>
      <c r="Q24" s="738"/>
      <c r="R24" s="738"/>
      <c r="S24" s="738"/>
      <c r="T24" s="738"/>
      <c r="U24" s="738"/>
      <c r="V24" s="738"/>
      <c r="W24" s="738"/>
      <c r="X24" s="738"/>
      <c r="Y24" s="738"/>
      <c r="Z24" s="739"/>
      <c r="AA24" s="742"/>
      <c r="AB24" s="528"/>
      <c r="AC24" s="528"/>
      <c r="AD24" s="743"/>
    </row>
    <row r="25" spans="4:30" ht="18" customHeight="1" thickBot="1">
      <c r="D25" s="750" t="s">
        <v>203</v>
      </c>
      <c r="E25" s="751"/>
      <c r="F25" s="751"/>
      <c r="G25" s="751"/>
      <c r="H25" s="751"/>
      <c r="I25" s="751"/>
      <c r="J25" s="751"/>
      <c r="K25" s="751"/>
      <c r="L25" s="751"/>
      <c r="M25" s="751"/>
      <c r="N25" s="751"/>
      <c r="O25" s="751"/>
      <c r="P25" s="751"/>
      <c r="Q25" s="751"/>
      <c r="R25" s="751"/>
      <c r="S25" s="751"/>
      <c r="T25" s="751"/>
      <c r="U25" s="751"/>
      <c r="V25" s="751"/>
      <c r="W25" s="751"/>
      <c r="X25" s="751"/>
      <c r="Y25" s="751"/>
      <c r="Z25" s="752"/>
      <c r="AA25" s="756"/>
      <c r="AB25" s="529"/>
      <c r="AC25" s="529"/>
      <c r="AD25" s="757"/>
    </row>
    <row r="26" spans="4:30" ht="18" customHeight="1">
      <c r="D26" s="132"/>
      <c r="E26" s="133"/>
      <c r="F26" s="133"/>
      <c r="G26" s="133"/>
      <c r="H26" s="133"/>
      <c r="I26" s="133"/>
      <c r="J26" s="133"/>
      <c r="K26" s="133"/>
      <c r="L26" s="133"/>
      <c r="M26" s="133"/>
      <c r="N26" s="133"/>
      <c r="O26" s="133"/>
      <c r="P26" s="133"/>
      <c r="Q26" s="133"/>
      <c r="R26" s="133"/>
      <c r="S26" s="133"/>
      <c r="T26" s="133"/>
      <c r="U26" s="133"/>
      <c r="V26" s="133"/>
      <c r="W26" s="133"/>
      <c r="X26" s="133"/>
      <c r="Y26" s="133"/>
      <c r="Z26" s="133"/>
      <c r="AA26" s="69"/>
      <c r="AB26" s="69"/>
      <c r="AC26" s="69"/>
      <c r="AD26" s="69"/>
    </row>
    <row r="27" ht="13.5" thickBot="1"/>
    <row r="28" spans="4:30" ht="18" customHeight="1" thickBot="1">
      <c r="D28" s="744" t="s">
        <v>204</v>
      </c>
      <c r="E28" s="745"/>
      <c r="F28" s="745"/>
      <c r="G28" s="745"/>
      <c r="H28" s="745"/>
      <c r="I28" s="745"/>
      <c r="J28" s="745"/>
      <c r="K28" s="745"/>
      <c r="L28" s="745"/>
      <c r="M28" s="745"/>
      <c r="N28" s="745"/>
      <c r="O28" s="745"/>
      <c r="P28" s="745"/>
      <c r="Q28" s="745"/>
      <c r="R28" s="746"/>
      <c r="S28" s="758" t="s">
        <v>205</v>
      </c>
      <c r="T28" s="759"/>
      <c r="U28" s="759"/>
      <c r="V28" s="759"/>
      <c r="W28" s="759"/>
      <c r="X28" s="759"/>
      <c r="Y28" s="759"/>
      <c r="Z28" s="759"/>
      <c r="AA28" s="759"/>
      <c r="AB28" s="759"/>
      <c r="AC28" s="759"/>
      <c r="AD28" s="760"/>
    </row>
    <row r="29" spans="4:30" ht="18" customHeight="1" thickBot="1">
      <c r="D29" s="747"/>
      <c r="E29" s="748"/>
      <c r="F29" s="748"/>
      <c r="G29" s="748"/>
      <c r="H29" s="748"/>
      <c r="I29" s="748"/>
      <c r="J29" s="748"/>
      <c r="K29" s="748"/>
      <c r="L29" s="748"/>
      <c r="M29" s="748"/>
      <c r="N29" s="748"/>
      <c r="O29" s="748"/>
      <c r="P29" s="748"/>
      <c r="Q29" s="748"/>
      <c r="R29" s="749"/>
      <c r="S29" s="761" t="s">
        <v>206</v>
      </c>
      <c r="T29" s="762"/>
      <c r="U29" s="762"/>
      <c r="V29" s="762"/>
      <c r="W29" s="762" t="s">
        <v>207</v>
      </c>
      <c r="X29" s="762"/>
      <c r="Y29" s="762"/>
      <c r="Z29" s="762"/>
      <c r="AA29" s="762" t="s">
        <v>208</v>
      </c>
      <c r="AB29" s="762"/>
      <c r="AC29" s="762"/>
      <c r="AD29" s="763"/>
    </row>
    <row r="30" spans="4:30" ht="18" customHeight="1">
      <c r="D30" s="772" t="s">
        <v>209</v>
      </c>
      <c r="E30" s="773"/>
      <c r="F30" s="773"/>
      <c r="G30" s="773"/>
      <c r="H30" s="773"/>
      <c r="I30" s="773"/>
      <c r="J30" s="773"/>
      <c r="K30" s="773"/>
      <c r="L30" s="773"/>
      <c r="M30" s="773"/>
      <c r="N30" s="773"/>
      <c r="O30" s="773"/>
      <c r="P30" s="773"/>
      <c r="Q30" s="773"/>
      <c r="R30" s="774"/>
      <c r="S30" s="775"/>
      <c r="T30" s="754"/>
      <c r="U30" s="754"/>
      <c r="V30" s="754"/>
      <c r="W30" s="753"/>
      <c r="X30" s="754"/>
      <c r="Y30" s="754"/>
      <c r="Z30" s="754"/>
      <c r="AA30" s="753"/>
      <c r="AB30" s="754"/>
      <c r="AC30" s="754"/>
      <c r="AD30" s="755"/>
    </row>
    <row r="31" spans="4:30" ht="18" customHeight="1">
      <c r="D31" s="765" t="s">
        <v>218</v>
      </c>
      <c r="E31" s="766"/>
      <c r="F31" s="766"/>
      <c r="G31" s="766"/>
      <c r="H31" s="766"/>
      <c r="I31" s="766"/>
      <c r="J31" s="766"/>
      <c r="K31" s="766"/>
      <c r="L31" s="766"/>
      <c r="M31" s="766"/>
      <c r="N31" s="766"/>
      <c r="O31" s="766"/>
      <c r="P31" s="766"/>
      <c r="Q31" s="766"/>
      <c r="R31" s="767"/>
      <c r="S31" s="771"/>
      <c r="T31" s="726"/>
      <c r="U31" s="726"/>
      <c r="V31" s="726"/>
      <c r="W31" s="726"/>
      <c r="X31" s="726"/>
      <c r="Y31" s="726"/>
      <c r="Z31" s="726"/>
      <c r="AA31" s="726"/>
      <c r="AB31" s="726"/>
      <c r="AC31" s="726"/>
      <c r="AD31" s="732"/>
    </row>
    <row r="32" spans="4:30" ht="18" customHeight="1">
      <c r="D32" s="768"/>
      <c r="E32" s="766"/>
      <c r="F32" s="766"/>
      <c r="G32" s="766"/>
      <c r="H32" s="766"/>
      <c r="I32" s="766"/>
      <c r="J32" s="766"/>
      <c r="K32" s="766"/>
      <c r="L32" s="766"/>
      <c r="M32" s="766"/>
      <c r="N32" s="766"/>
      <c r="O32" s="766"/>
      <c r="P32" s="766"/>
      <c r="Q32" s="766"/>
      <c r="R32" s="767"/>
      <c r="S32" s="725"/>
      <c r="T32" s="726"/>
      <c r="U32" s="726"/>
      <c r="V32" s="726"/>
      <c r="W32" s="731"/>
      <c r="X32" s="726"/>
      <c r="Y32" s="726"/>
      <c r="Z32" s="726"/>
      <c r="AA32" s="731"/>
      <c r="AB32" s="726"/>
      <c r="AC32" s="726"/>
      <c r="AD32" s="732"/>
    </row>
    <row r="33" spans="4:30" ht="18" customHeight="1">
      <c r="D33" s="768"/>
      <c r="E33" s="766"/>
      <c r="F33" s="766"/>
      <c r="G33" s="766"/>
      <c r="H33" s="766"/>
      <c r="I33" s="766"/>
      <c r="J33" s="766"/>
      <c r="K33" s="766"/>
      <c r="L33" s="766"/>
      <c r="M33" s="766"/>
      <c r="N33" s="766"/>
      <c r="O33" s="766"/>
      <c r="P33" s="766"/>
      <c r="Q33" s="766"/>
      <c r="R33" s="767"/>
      <c r="S33" s="725"/>
      <c r="T33" s="726"/>
      <c r="U33" s="726"/>
      <c r="V33" s="726"/>
      <c r="W33" s="731"/>
      <c r="X33" s="726"/>
      <c r="Y33" s="726"/>
      <c r="Z33" s="726"/>
      <c r="AA33" s="731"/>
      <c r="AB33" s="726"/>
      <c r="AC33" s="726"/>
      <c r="AD33" s="732"/>
    </row>
    <row r="34" spans="4:30" ht="18" customHeight="1">
      <c r="D34" s="722" t="s">
        <v>213</v>
      </c>
      <c r="E34" s="723"/>
      <c r="F34" s="723"/>
      <c r="G34" s="723"/>
      <c r="H34" s="723"/>
      <c r="I34" s="723"/>
      <c r="J34" s="723"/>
      <c r="K34" s="723"/>
      <c r="L34" s="723"/>
      <c r="M34" s="723"/>
      <c r="N34" s="723"/>
      <c r="O34" s="723"/>
      <c r="P34" s="723"/>
      <c r="Q34" s="723"/>
      <c r="R34" s="724"/>
      <c r="S34" s="725"/>
      <c r="T34" s="726"/>
      <c r="U34" s="726"/>
      <c r="V34" s="726"/>
      <c r="W34" s="731"/>
      <c r="X34" s="726"/>
      <c r="Y34" s="726"/>
      <c r="Z34" s="726"/>
      <c r="AA34" s="731"/>
      <c r="AB34" s="726"/>
      <c r="AC34" s="726"/>
      <c r="AD34" s="732"/>
    </row>
    <row r="35" spans="4:30" ht="18" customHeight="1">
      <c r="D35" s="722" t="s">
        <v>214</v>
      </c>
      <c r="E35" s="723"/>
      <c r="F35" s="723"/>
      <c r="G35" s="723"/>
      <c r="H35" s="723"/>
      <c r="I35" s="723"/>
      <c r="J35" s="723"/>
      <c r="K35" s="723"/>
      <c r="L35" s="723"/>
      <c r="M35" s="723"/>
      <c r="N35" s="723"/>
      <c r="O35" s="723"/>
      <c r="P35" s="723"/>
      <c r="Q35" s="723"/>
      <c r="R35" s="724"/>
      <c r="S35" s="725"/>
      <c r="T35" s="726"/>
      <c r="U35" s="726"/>
      <c r="V35" s="726"/>
      <c r="W35" s="731"/>
      <c r="X35" s="726"/>
      <c r="Y35" s="726"/>
      <c r="Z35" s="726"/>
      <c r="AA35" s="731"/>
      <c r="AB35" s="726"/>
      <c r="AC35" s="726"/>
      <c r="AD35" s="732"/>
    </row>
    <row r="36" spans="4:30" ht="18" customHeight="1">
      <c r="D36" s="722" t="s">
        <v>215</v>
      </c>
      <c r="E36" s="723"/>
      <c r="F36" s="723"/>
      <c r="G36" s="723"/>
      <c r="H36" s="723"/>
      <c r="I36" s="723"/>
      <c r="J36" s="723"/>
      <c r="K36" s="723"/>
      <c r="L36" s="723"/>
      <c r="M36" s="723"/>
      <c r="N36" s="723"/>
      <c r="O36" s="723"/>
      <c r="P36" s="723"/>
      <c r="Q36" s="723"/>
      <c r="R36" s="724"/>
      <c r="S36" s="725"/>
      <c r="T36" s="726"/>
      <c r="U36" s="726"/>
      <c r="V36" s="726"/>
      <c r="W36" s="731"/>
      <c r="X36" s="726"/>
      <c r="Y36" s="726"/>
      <c r="Z36" s="726"/>
      <c r="AA36" s="731"/>
      <c r="AB36" s="726"/>
      <c r="AC36" s="726"/>
      <c r="AD36" s="732"/>
    </row>
    <row r="37" spans="4:30" ht="18" customHeight="1" thickBot="1">
      <c r="D37" s="727" t="s">
        <v>216</v>
      </c>
      <c r="E37" s="728"/>
      <c r="F37" s="728"/>
      <c r="G37" s="728"/>
      <c r="H37" s="728"/>
      <c r="I37" s="728"/>
      <c r="J37" s="728"/>
      <c r="K37" s="728"/>
      <c r="L37" s="728"/>
      <c r="M37" s="728"/>
      <c r="N37" s="728"/>
      <c r="O37" s="728"/>
      <c r="P37" s="728"/>
      <c r="Q37" s="728"/>
      <c r="R37" s="729"/>
      <c r="S37" s="730"/>
      <c r="T37" s="720"/>
      <c r="U37" s="720"/>
      <c r="V37" s="720"/>
      <c r="W37" s="719"/>
      <c r="X37" s="720"/>
      <c r="Y37" s="720"/>
      <c r="Z37" s="720"/>
      <c r="AA37" s="719"/>
      <c r="AB37" s="720"/>
      <c r="AC37" s="720"/>
      <c r="AD37" s="721"/>
    </row>
    <row r="39" spans="4:30" ht="12.75">
      <c r="D39" s="770" t="s">
        <v>267</v>
      </c>
      <c r="E39" s="770"/>
      <c r="F39" s="770"/>
      <c r="G39" s="770"/>
      <c r="H39" s="770"/>
      <c r="I39" s="770"/>
      <c r="J39" s="770"/>
      <c r="K39" s="770"/>
      <c r="L39" s="770"/>
      <c r="M39" s="770"/>
      <c r="N39" s="770"/>
      <c r="O39" s="770"/>
      <c r="P39" s="770"/>
      <c r="Q39" s="770"/>
      <c r="R39" s="770"/>
      <c r="S39" s="770"/>
      <c r="T39" s="770"/>
      <c r="U39" s="770"/>
      <c r="V39" s="770"/>
      <c r="W39" s="770"/>
      <c r="X39" s="770"/>
      <c r="Y39" s="770"/>
      <c r="Z39" s="770"/>
      <c r="AA39" s="770"/>
      <c r="AB39" s="770"/>
      <c r="AC39" s="770"/>
      <c r="AD39" s="770"/>
    </row>
    <row r="41" spans="4:19" ht="19.5" customHeight="1">
      <c r="D41" s="703"/>
      <c r="E41" s="703"/>
      <c r="F41" s="703"/>
      <c r="G41" s="703"/>
      <c r="H41" s="703"/>
      <c r="I41" s="703"/>
      <c r="J41" s="703"/>
      <c r="K41" s="703"/>
      <c r="L41" s="703"/>
      <c r="M41" s="703"/>
      <c r="N41" s="714" t="s">
        <v>212</v>
      </c>
      <c r="O41" s="715"/>
      <c r="P41" s="715"/>
      <c r="Q41" s="715"/>
      <c r="R41" s="715"/>
      <c r="S41" s="715"/>
    </row>
    <row r="42" spans="4:19" ht="24.75" customHeight="1">
      <c r="D42" s="713"/>
      <c r="E42" s="713"/>
      <c r="F42" s="713"/>
      <c r="G42" s="713"/>
      <c r="H42" s="713"/>
      <c r="I42" s="716"/>
      <c r="J42" s="716"/>
      <c r="K42" s="716"/>
      <c r="L42" s="716"/>
      <c r="M42" s="716"/>
      <c r="N42" s="716"/>
      <c r="O42" s="716"/>
      <c r="P42" s="716"/>
      <c r="Q42" s="716"/>
      <c r="R42" s="716"/>
      <c r="S42" s="717"/>
    </row>
    <row r="43" spans="4:30" ht="21" customHeight="1">
      <c r="D43" s="714" t="s">
        <v>279</v>
      </c>
      <c r="E43" s="715"/>
      <c r="F43" s="715"/>
      <c r="G43" s="715"/>
      <c r="H43" s="715"/>
      <c r="I43" s="715"/>
      <c r="J43" s="715"/>
      <c r="K43" s="715"/>
      <c r="L43" s="715"/>
      <c r="M43" s="715"/>
      <c r="N43" s="718">
        <v>0</v>
      </c>
      <c r="O43" s="718"/>
      <c r="P43" s="718"/>
      <c r="Q43" s="718"/>
      <c r="R43" s="718"/>
      <c r="S43" s="718"/>
      <c r="T43" s="703" t="s">
        <v>195</v>
      </c>
      <c r="U43" s="703"/>
      <c r="V43" s="703" t="s">
        <v>266</v>
      </c>
      <c r="W43" s="703"/>
      <c r="X43" s="703"/>
      <c r="Y43" s="702">
        <v>0.1</v>
      </c>
      <c r="Z43" s="703"/>
      <c r="AA43" s="703"/>
      <c r="AB43" s="703"/>
      <c r="AC43" s="703"/>
      <c r="AD43" s="703"/>
    </row>
    <row r="44" spans="9:30" ht="5.25" customHeight="1">
      <c r="I44" s="140"/>
      <c r="J44" s="140"/>
      <c r="K44" s="140"/>
      <c r="L44" s="140"/>
      <c r="M44" s="140"/>
      <c r="N44" s="140"/>
      <c r="O44" s="140"/>
      <c r="P44" s="140"/>
      <c r="Q44" s="140"/>
      <c r="R44" s="140"/>
      <c r="S44" s="139"/>
      <c r="T44" s="394"/>
      <c r="U44" s="394"/>
      <c r="V44" s="394"/>
      <c r="W44" s="394"/>
      <c r="X44" s="394"/>
      <c r="Y44" s="704">
        <f>N45*10%</f>
        <v>0</v>
      </c>
      <c r="Z44" s="705"/>
      <c r="AA44" s="705"/>
      <c r="AB44" s="705"/>
      <c r="AC44" s="705"/>
      <c r="AD44" s="706"/>
    </row>
    <row r="45" spans="9:30" ht="12.75">
      <c r="I45" s="710" t="s">
        <v>22</v>
      </c>
      <c r="J45" s="710"/>
      <c r="K45" s="710"/>
      <c r="L45" s="710"/>
      <c r="M45" s="710"/>
      <c r="N45" s="711">
        <f>SUM(N42:S43)</f>
        <v>0</v>
      </c>
      <c r="O45" s="711"/>
      <c r="P45" s="711"/>
      <c r="Q45" s="711"/>
      <c r="R45" s="711"/>
      <c r="S45" s="712"/>
      <c r="T45" s="394"/>
      <c r="U45" s="394"/>
      <c r="V45" s="394"/>
      <c r="W45" s="394"/>
      <c r="X45" s="394"/>
      <c r="Y45" s="707"/>
      <c r="Z45" s="708"/>
      <c r="AA45" s="708"/>
      <c r="AB45" s="708"/>
      <c r="AC45" s="708"/>
      <c r="AD45" s="709"/>
    </row>
    <row r="46" spans="9:30" ht="12.75">
      <c r="I46" s="140"/>
      <c r="J46" s="140"/>
      <c r="K46" s="140"/>
      <c r="L46" s="140"/>
      <c r="M46" s="140"/>
      <c r="N46" s="140"/>
      <c r="O46" s="140"/>
      <c r="P46" s="140"/>
      <c r="Q46" s="140"/>
      <c r="R46" s="140"/>
      <c r="S46" s="140"/>
      <c r="T46" s="140"/>
      <c r="U46" s="140"/>
      <c r="V46" s="140"/>
      <c r="W46" s="140"/>
      <c r="X46" s="140"/>
      <c r="Y46" s="140"/>
      <c r="Z46" s="140"/>
      <c r="AA46" s="140"/>
      <c r="AB46" s="140"/>
      <c r="AC46" s="140"/>
      <c r="AD46" s="139"/>
    </row>
    <row r="47" spans="9:30" ht="12.75">
      <c r="I47" s="699" t="s">
        <v>219</v>
      </c>
      <c r="J47" s="699"/>
      <c r="K47" s="699"/>
      <c r="L47" s="699"/>
      <c r="M47" s="699"/>
      <c r="N47" s="699"/>
      <c r="O47" s="699"/>
      <c r="P47" s="699"/>
      <c r="Q47" s="699"/>
      <c r="R47" s="699"/>
      <c r="S47" s="699"/>
      <c r="T47" s="699"/>
      <c r="U47" s="699"/>
      <c r="V47" s="699"/>
      <c r="W47" s="699"/>
      <c r="X47" s="699"/>
      <c r="Y47" s="700">
        <f>Y44</f>
        <v>0</v>
      </c>
      <c r="Z47" s="700"/>
      <c r="AA47" s="700"/>
      <c r="AB47" s="700"/>
      <c r="AC47" s="700"/>
      <c r="AD47" s="701"/>
    </row>
    <row r="49" ht="12.75">
      <c r="AA49" s="179"/>
    </row>
  </sheetData>
  <sheetProtection/>
  <mergeCells count="72">
    <mergeCell ref="W31:Z31"/>
    <mergeCell ref="W32:Z32"/>
    <mergeCell ref="W33:Z33"/>
    <mergeCell ref="AA35:AD35"/>
    <mergeCell ref="S34:V34"/>
    <mergeCell ref="S35:V35"/>
    <mergeCell ref="B2:AG3"/>
    <mergeCell ref="D39:AD39"/>
    <mergeCell ref="W34:Z34"/>
    <mergeCell ref="D35:R35"/>
    <mergeCell ref="S31:V31"/>
    <mergeCell ref="S32:V32"/>
    <mergeCell ref="D34:R34"/>
    <mergeCell ref="D30:R30"/>
    <mergeCell ref="S30:V30"/>
    <mergeCell ref="S33:V33"/>
    <mergeCell ref="B5:AG14"/>
    <mergeCell ref="W35:Z35"/>
    <mergeCell ref="AA31:AD31"/>
    <mergeCell ref="AA32:AD32"/>
    <mergeCell ref="AA33:AD33"/>
    <mergeCell ref="AA34:AD34"/>
    <mergeCell ref="AA21:AD21"/>
    <mergeCell ref="AA22:AD22"/>
    <mergeCell ref="AA23:AD23"/>
    <mergeCell ref="D31:R33"/>
    <mergeCell ref="AA24:AD24"/>
    <mergeCell ref="AA30:AD30"/>
    <mergeCell ref="AA25:AD25"/>
    <mergeCell ref="S28:AD28"/>
    <mergeCell ref="S29:V29"/>
    <mergeCell ref="W29:Z29"/>
    <mergeCell ref="AA29:AD29"/>
    <mergeCell ref="W30:Z30"/>
    <mergeCell ref="D21:Z21"/>
    <mergeCell ref="D22:Z22"/>
    <mergeCell ref="D23:Z23"/>
    <mergeCell ref="D28:R29"/>
    <mergeCell ref="D24:Z24"/>
    <mergeCell ref="D25:Z25"/>
    <mergeCell ref="D18:Z18"/>
    <mergeCell ref="AA18:AD18"/>
    <mergeCell ref="D19:Z19"/>
    <mergeCell ref="D20:Z20"/>
    <mergeCell ref="AA19:AD19"/>
    <mergeCell ref="AA20:AD20"/>
    <mergeCell ref="AA37:AD37"/>
    <mergeCell ref="D36:R36"/>
    <mergeCell ref="S36:V36"/>
    <mergeCell ref="D37:R37"/>
    <mergeCell ref="S37:V37"/>
    <mergeCell ref="W37:Z37"/>
    <mergeCell ref="W36:Z36"/>
    <mergeCell ref="AA36:AD36"/>
    <mergeCell ref="D42:H42"/>
    <mergeCell ref="N41:S41"/>
    <mergeCell ref="N42:S42"/>
    <mergeCell ref="D43:M43"/>
    <mergeCell ref="N43:S43"/>
    <mergeCell ref="D41:H41"/>
    <mergeCell ref="I41:M41"/>
    <mergeCell ref="I42:M42"/>
    <mergeCell ref="I47:X47"/>
    <mergeCell ref="Y47:AD47"/>
    <mergeCell ref="Y43:AD43"/>
    <mergeCell ref="T44:U45"/>
    <mergeCell ref="V44:X45"/>
    <mergeCell ref="Y44:AD45"/>
    <mergeCell ref="I45:M45"/>
    <mergeCell ref="N45:S45"/>
    <mergeCell ref="T43:U43"/>
    <mergeCell ref="V43:X43"/>
  </mergeCells>
  <printOptions horizontalCentered="1"/>
  <pageMargins left="0.31496062992125984" right="0.3937007874015748" top="0.25" bottom="0.41" header="0.5118110236220472" footer="0.41"/>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2:H39"/>
  <sheetViews>
    <sheetView zoomScalePageLayoutView="0" workbookViewId="0" topLeftCell="A1">
      <selection activeCell="F38" sqref="F38"/>
    </sheetView>
  </sheetViews>
  <sheetFormatPr defaultColWidth="9.140625" defaultRowHeight="12.75"/>
  <cols>
    <col min="2" max="2" width="12.140625" style="0" customWidth="1"/>
    <col min="6" max="6" width="11.28125" style="0" customWidth="1"/>
    <col min="7" max="7" width="7.421875" style="0" customWidth="1"/>
    <col min="8" max="8" width="18.00390625" style="0" customWidth="1"/>
  </cols>
  <sheetData>
    <row r="2" ht="12.75">
      <c r="A2" t="s">
        <v>303</v>
      </c>
    </row>
    <row r="3" ht="12.75">
      <c r="A3" t="s">
        <v>326</v>
      </c>
    </row>
    <row r="4" spans="1:4" ht="12.75">
      <c r="A4" s="153"/>
      <c r="D4" s="154"/>
    </row>
    <row r="5" spans="1:4" ht="12.75">
      <c r="A5" s="153"/>
      <c r="D5" s="154"/>
    </row>
    <row r="6" spans="1:8" ht="110.25" customHeight="1">
      <c r="A6" s="776" t="s">
        <v>330</v>
      </c>
      <c r="B6" s="776"/>
      <c r="C6" s="776"/>
      <c r="D6" s="776"/>
      <c r="E6" s="776"/>
      <c r="F6" s="776"/>
      <c r="G6" s="776"/>
      <c r="H6" s="776"/>
    </row>
    <row r="7" spans="1:8" ht="12.75">
      <c r="A7" s="776" t="s">
        <v>304</v>
      </c>
      <c r="B7" s="776"/>
      <c r="C7" s="776"/>
      <c r="D7" s="776"/>
      <c r="E7" s="776"/>
      <c r="F7" s="776"/>
      <c r="G7" s="776"/>
      <c r="H7" s="776"/>
    </row>
    <row r="8" spans="1:8" ht="12.75">
      <c r="A8" s="776"/>
      <c r="B8" s="776"/>
      <c r="C8" s="776"/>
      <c r="D8" s="776"/>
      <c r="E8" s="776"/>
      <c r="F8" s="776"/>
      <c r="G8" s="776"/>
      <c r="H8" s="776"/>
    </row>
    <row r="9" spans="1:8" ht="50.25" customHeight="1">
      <c r="A9" s="776" t="s">
        <v>332</v>
      </c>
      <c r="B9" s="776"/>
      <c r="C9" s="776"/>
      <c r="D9" s="776"/>
      <c r="E9" s="776"/>
      <c r="F9" s="776"/>
      <c r="G9" s="776"/>
      <c r="H9" s="776"/>
    </row>
    <row r="10" spans="1:8" ht="50.25" customHeight="1">
      <c r="A10" s="776" t="s">
        <v>329</v>
      </c>
      <c r="B10" s="776"/>
      <c r="C10" s="776"/>
      <c r="D10" s="776"/>
      <c r="E10" s="776"/>
      <c r="F10" s="776"/>
      <c r="G10" s="776"/>
      <c r="H10" s="776"/>
    </row>
    <row r="11" spans="1:8" ht="12.75">
      <c r="A11" s="776" t="s">
        <v>333</v>
      </c>
      <c r="B11" s="776"/>
      <c r="C11" s="776"/>
      <c r="D11" s="776"/>
      <c r="E11" s="776"/>
      <c r="F11" s="776"/>
      <c r="G11" s="776"/>
      <c r="H11" s="776"/>
    </row>
    <row r="12" spans="1:8" ht="12.75">
      <c r="A12" s="776"/>
      <c r="B12" s="776"/>
      <c r="C12" s="776"/>
      <c r="D12" s="776"/>
      <c r="E12" s="776"/>
      <c r="F12" s="776"/>
      <c r="G12" s="776"/>
      <c r="H12" s="776"/>
    </row>
    <row r="13" spans="1:8" ht="14.25" customHeight="1">
      <c r="A13" s="776"/>
      <c r="B13" s="776"/>
      <c r="C13" s="776"/>
      <c r="D13" s="776"/>
      <c r="E13" s="776"/>
      <c r="F13" s="776"/>
      <c r="G13" s="776"/>
      <c r="H13" s="776"/>
    </row>
    <row r="14" spans="1:8" ht="12.75">
      <c r="A14" s="776" t="s">
        <v>331</v>
      </c>
      <c r="B14" s="776"/>
      <c r="C14" s="776"/>
      <c r="D14" s="776"/>
      <c r="E14" s="776"/>
      <c r="F14" s="776"/>
      <c r="G14" s="776"/>
      <c r="H14" s="776"/>
    </row>
    <row r="15" spans="1:8" ht="12.75">
      <c r="A15" s="776"/>
      <c r="B15" s="776"/>
      <c r="C15" s="776"/>
      <c r="D15" s="776"/>
      <c r="E15" s="776"/>
      <c r="F15" s="776"/>
      <c r="G15" s="776"/>
      <c r="H15" s="776"/>
    </row>
    <row r="16" spans="1:8" ht="13.5" customHeight="1">
      <c r="A16" s="776"/>
      <c r="B16" s="776"/>
      <c r="C16" s="776"/>
      <c r="D16" s="776"/>
      <c r="E16" s="776"/>
      <c r="F16" s="776"/>
      <c r="G16" s="776"/>
      <c r="H16" s="776"/>
    </row>
    <row r="18" spans="1:8" ht="12.75">
      <c r="A18" s="777" t="s">
        <v>327</v>
      </c>
      <c r="B18" s="777"/>
      <c r="C18" s="777"/>
      <c r="D18" s="777"/>
      <c r="E18" s="777"/>
      <c r="F18" s="777"/>
      <c r="G18" s="777"/>
      <c r="H18" s="777"/>
    </row>
    <row r="20" spans="1:8" ht="12.75">
      <c r="A20" s="181"/>
      <c r="B20" s="181"/>
      <c r="C20" s="181"/>
      <c r="D20" s="181"/>
      <c r="E20" s="181"/>
      <c r="F20" s="181"/>
      <c r="G20" s="181"/>
      <c r="H20" s="181"/>
    </row>
    <row r="21" spans="1:8" ht="12.75">
      <c r="A21" s="182" t="s">
        <v>324</v>
      </c>
      <c r="B21" s="199">
        <v>78002.98</v>
      </c>
      <c r="C21" s="182" t="s">
        <v>305</v>
      </c>
      <c r="D21" s="199">
        <v>3204</v>
      </c>
      <c r="E21" s="182" t="s">
        <v>324</v>
      </c>
      <c r="F21" s="199">
        <f>B21/D21</f>
        <v>24.345499375780275</v>
      </c>
      <c r="G21" s="181"/>
      <c r="H21" s="181"/>
    </row>
    <row r="22" spans="1:5" ht="12.75">
      <c r="A22" s="154"/>
      <c r="C22" s="778"/>
      <c r="D22" s="778"/>
      <c r="E22" s="778"/>
    </row>
    <row r="24" spans="1:8" ht="15.75" customHeight="1">
      <c r="A24" s="173" t="s">
        <v>324</v>
      </c>
      <c r="B24" s="198">
        <f>F21</f>
        <v>24.345499375780275</v>
      </c>
      <c r="C24" s="173" t="s">
        <v>305</v>
      </c>
      <c r="D24" s="232">
        <v>0</v>
      </c>
      <c r="E24" s="173" t="s">
        <v>324</v>
      </c>
      <c r="F24" s="197">
        <f>B24*D24</f>
        <v>0</v>
      </c>
      <c r="G24" s="172"/>
      <c r="H24" s="174">
        <f>F24</f>
        <v>0</v>
      </c>
    </row>
    <row r="27" spans="1:8" ht="14.25" customHeight="1">
      <c r="A27" s="777" t="s">
        <v>328</v>
      </c>
      <c r="B27" s="777"/>
      <c r="C27" s="777"/>
      <c r="D27" s="777"/>
      <c r="E27" s="777"/>
      <c r="F27" s="777"/>
      <c r="G27" s="777"/>
      <c r="H27" s="777"/>
    </row>
    <row r="29" spans="1:8" ht="12.75">
      <c r="A29" s="181"/>
      <c r="B29" s="181"/>
      <c r="C29" s="181"/>
      <c r="D29" s="181"/>
      <c r="E29" s="181"/>
      <c r="F29" s="181"/>
      <c r="G29" s="181"/>
      <c r="H29" s="181"/>
    </row>
    <row r="30" spans="1:8" ht="18">
      <c r="A30" s="173" t="s">
        <v>324</v>
      </c>
      <c r="B30" s="198">
        <v>14930.98</v>
      </c>
      <c r="C30" s="173" t="s">
        <v>305</v>
      </c>
      <c r="D30" s="232">
        <v>3204</v>
      </c>
      <c r="E30" s="173" t="s">
        <v>324</v>
      </c>
      <c r="F30" s="233">
        <f>B30/D30</f>
        <v>4.660106117353308</v>
      </c>
      <c r="G30" s="172"/>
      <c r="H30" s="174"/>
    </row>
    <row r="32" spans="1:8" ht="18">
      <c r="A32" s="173" t="s">
        <v>324</v>
      </c>
      <c r="B32" s="198">
        <f>F30</f>
        <v>4.660106117353308</v>
      </c>
      <c r="C32" s="173" t="s">
        <v>305</v>
      </c>
      <c r="D32" s="198">
        <v>0</v>
      </c>
      <c r="E32" s="173" t="s">
        <v>324</v>
      </c>
      <c r="F32" s="198">
        <f>B32*D32</f>
        <v>0</v>
      </c>
      <c r="H32" s="174">
        <f>F32</f>
        <v>0</v>
      </c>
    </row>
    <row r="39" ht="12.75">
      <c r="F39" t="s">
        <v>297</v>
      </c>
    </row>
  </sheetData>
  <sheetProtection/>
  <mergeCells count="10">
    <mergeCell ref="A11:H13"/>
    <mergeCell ref="A10:H10"/>
    <mergeCell ref="A27:H27"/>
    <mergeCell ref="A6:H6"/>
    <mergeCell ref="C22:E22"/>
    <mergeCell ref="A14:H16"/>
    <mergeCell ref="A18:H18"/>
    <mergeCell ref="A7:H7"/>
    <mergeCell ref="A8:H8"/>
    <mergeCell ref="A9:H9"/>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8"/>
  <sheetViews>
    <sheetView zoomScalePageLayoutView="0" workbookViewId="0" topLeftCell="A1">
      <selection activeCell="K30" sqref="K30"/>
    </sheetView>
  </sheetViews>
  <sheetFormatPr defaultColWidth="9.140625" defaultRowHeight="12.75"/>
  <cols>
    <col min="1" max="1" width="5.28125" style="0" customWidth="1"/>
    <col min="6" max="6" width="13.421875" style="0" customWidth="1"/>
    <col min="7" max="7" width="8.8515625" style="0" customWidth="1"/>
    <col min="8" max="8" width="10.140625" style="0" customWidth="1"/>
  </cols>
  <sheetData>
    <row r="1" spans="1:6" ht="12.75">
      <c r="A1" s="153"/>
      <c r="D1" s="225" t="s">
        <v>282</v>
      </c>
      <c r="E1" s="126"/>
      <c r="F1" s="126"/>
    </row>
    <row r="2" spans="1:8" ht="12.75">
      <c r="A2" s="153"/>
      <c r="B2" s="126"/>
      <c r="C2" s="126"/>
      <c r="D2" s="225"/>
      <c r="E2" s="126"/>
      <c r="F2" s="126"/>
      <c r="G2" s="126"/>
      <c r="H2" s="126"/>
    </row>
    <row r="3" spans="2:8" ht="12.75">
      <c r="B3" s="126"/>
      <c r="C3" s="126"/>
      <c r="D3" s="126"/>
      <c r="E3" s="126"/>
      <c r="F3" s="126"/>
      <c r="G3" s="126"/>
      <c r="H3" s="126"/>
    </row>
    <row r="4" spans="2:7" ht="12.75">
      <c r="B4" s="126"/>
      <c r="C4" s="126"/>
      <c r="D4" s="126"/>
      <c r="E4" s="126"/>
      <c r="F4" s="126"/>
      <c r="G4" s="126"/>
    </row>
    <row r="5" spans="1:4" ht="13.5" thickBot="1">
      <c r="A5" s="222" t="s">
        <v>283</v>
      </c>
      <c r="B5" s="223"/>
      <c r="C5" s="223"/>
      <c r="D5" s="223"/>
    </row>
    <row r="9" spans="2:8" ht="18">
      <c r="B9" s="784" t="s">
        <v>284</v>
      </c>
      <c r="C9" s="784"/>
      <c r="D9" s="784"/>
      <c r="E9" s="187" t="s">
        <v>323</v>
      </c>
      <c r="F9" s="194">
        <f>C_ONERI!N49</f>
        <v>3455.72874</v>
      </c>
      <c r="G9" s="134"/>
      <c r="H9" s="190"/>
    </row>
    <row r="10" spans="2:8" ht="26.25" customHeight="1" thickBot="1">
      <c r="B10" s="783" t="s">
        <v>315</v>
      </c>
      <c r="C10" s="783"/>
      <c r="D10" s="783"/>
      <c r="E10" s="191" t="s">
        <v>323</v>
      </c>
      <c r="F10" s="195">
        <f>-SCOMPUTI!H24</f>
        <v>0</v>
      </c>
      <c r="G10" s="126"/>
      <c r="H10" s="190"/>
    </row>
    <row r="11" spans="2:8" ht="26.25" customHeight="1" thickBot="1">
      <c r="B11" s="780" t="s">
        <v>317</v>
      </c>
      <c r="C11" s="781"/>
      <c r="D11" s="782"/>
      <c r="E11" s="220" t="s">
        <v>323</v>
      </c>
      <c r="F11" s="221">
        <f>F9+F10</f>
        <v>3455.72874</v>
      </c>
      <c r="G11" s="216"/>
      <c r="H11" s="215"/>
    </row>
    <row r="12" spans="2:8" s="126" customFormat="1" ht="26.25" customHeight="1">
      <c r="B12" s="188"/>
      <c r="C12" s="188"/>
      <c r="D12" s="188"/>
      <c r="E12" s="189"/>
      <c r="F12" s="229"/>
      <c r="H12" s="190"/>
    </row>
    <row r="13" spans="2:8" ht="18">
      <c r="B13" s="784" t="s">
        <v>285</v>
      </c>
      <c r="C13" s="784"/>
      <c r="D13" s="784"/>
      <c r="E13" s="187" t="s">
        <v>323</v>
      </c>
      <c r="F13" s="228">
        <f>SUM(C_ONERI!N50:O50,C_ONERI!V50:W50,C_ONERI!AA50,C_ONERI!AE50,C_ONERI!AI50,C_ONERI!AM50,C_ONERI!AQ50)</f>
        <v>1727.86437</v>
      </c>
      <c r="G13" s="134"/>
      <c r="H13" s="190"/>
    </row>
    <row r="14" spans="2:8" ht="26.25" customHeight="1" thickBot="1">
      <c r="B14" s="783" t="s">
        <v>314</v>
      </c>
      <c r="C14" s="783"/>
      <c r="D14" s="783"/>
      <c r="E14" s="191" t="s">
        <v>323</v>
      </c>
      <c r="F14" s="195">
        <f>-SCOMPUTI!H32</f>
        <v>0</v>
      </c>
      <c r="G14" s="126"/>
      <c r="H14" s="190"/>
    </row>
    <row r="15" spans="2:8" ht="26.25" customHeight="1" thickBot="1">
      <c r="B15" s="780" t="s">
        <v>316</v>
      </c>
      <c r="C15" s="781"/>
      <c r="D15" s="782"/>
      <c r="E15" s="218" t="s">
        <v>323</v>
      </c>
      <c r="F15" s="219">
        <f>F13+F14</f>
        <v>1727.86437</v>
      </c>
      <c r="G15" s="126"/>
      <c r="H15" s="190"/>
    </row>
    <row r="16" spans="6:9" ht="12.75">
      <c r="F16" s="126"/>
      <c r="G16" s="126"/>
      <c r="H16" s="224"/>
      <c r="I16" s="126"/>
    </row>
    <row r="17" spans="8:9" ht="12.75">
      <c r="H17" s="126"/>
      <c r="I17" s="126"/>
    </row>
    <row r="18" spans="1:5" ht="13.5" thickBot="1">
      <c r="A18" s="222" t="s">
        <v>286</v>
      </c>
      <c r="B18" s="223"/>
      <c r="C18" s="223"/>
      <c r="D18" s="223"/>
      <c r="E18" s="223"/>
    </row>
    <row r="22" spans="2:8" ht="18">
      <c r="B22" s="785" t="s">
        <v>295</v>
      </c>
      <c r="C22" s="785"/>
      <c r="D22" s="785"/>
      <c r="E22" s="187" t="s">
        <v>323</v>
      </c>
      <c r="F22" s="196">
        <f>'C_DI_COSTR_RESID.'!AA69</f>
        <v>2952.0191414399997</v>
      </c>
      <c r="G22" s="134"/>
      <c r="H22" s="190"/>
    </row>
    <row r="23" ht="12.75">
      <c r="F23" s="126"/>
    </row>
    <row r="24" ht="12.75">
      <c r="F24" s="4"/>
    </row>
    <row r="25" spans="2:8" ht="18">
      <c r="B25" s="785" t="s">
        <v>296</v>
      </c>
      <c r="C25" s="785"/>
      <c r="D25" s="785"/>
      <c r="E25" s="187" t="s">
        <v>323</v>
      </c>
      <c r="F25" s="196">
        <f>C_DI_COSTR_ATTIVITA!Y47</f>
        <v>0</v>
      </c>
      <c r="G25" s="134"/>
      <c r="H25" s="190"/>
    </row>
    <row r="26" spans="6:8" ht="13.5" thickBot="1">
      <c r="F26" s="231"/>
      <c r="G26" s="126"/>
      <c r="H26" s="126"/>
    </row>
    <row r="27" spans="2:9" ht="30.75" customHeight="1" thickBot="1">
      <c r="B27" s="779" t="s">
        <v>313</v>
      </c>
      <c r="C27" s="779"/>
      <c r="D27" s="779"/>
      <c r="E27" s="217" t="s">
        <v>323</v>
      </c>
      <c r="F27" s="230">
        <f>F22+F25</f>
        <v>2952.0191414399997</v>
      </c>
      <c r="G27" s="226"/>
      <c r="H27" s="227"/>
      <c r="I27" s="126"/>
    </row>
    <row r="29" spans="5:6" ht="12.75">
      <c r="E29" t="s">
        <v>19</v>
      </c>
      <c r="F29" s="198">
        <f>F11+F15+F27</f>
        <v>8135.612251439999</v>
      </c>
    </row>
    <row r="33" ht="12.75">
      <c r="E33" t="s">
        <v>325</v>
      </c>
    </row>
    <row r="34" ht="12.75" customHeight="1"/>
    <row r="38" ht="12.75">
      <c r="F38" t="s">
        <v>297</v>
      </c>
    </row>
  </sheetData>
  <sheetProtection/>
  <mergeCells count="9">
    <mergeCell ref="B27:D27"/>
    <mergeCell ref="B15:D15"/>
    <mergeCell ref="B11:D11"/>
    <mergeCell ref="B14:D14"/>
    <mergeCell ref="B13:D13"/>
    <mergeCell ref="B9:D9"/>
    <mergeCell ref="B10:D10"/>
    <mergeCell ref="B25:D25"/>
    <mergeCell ref="B22:D22"/>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Gianmarco Goldin</dc:creator>
  <cp:keywords/>
  <dc:description/>
  <cp:lastModifiedBy>Federico Castellin</cp:lastModifiedBy>
  <cp:lastPrinted>2021-03-03T14:48:09Z</cp:lastPrinted>
  <dcterms:created xsi:type="dcterms:W3CDTF">2001-07-16T07:19:54Z</dcterms:created>
  <dcterms:modified xsi:type="dcterms:W3CDTF">2023-03-01T14:00:17Z</dcterms:modified>
  <cp:category/>
  <cp:version/>
  <cp:contentType/>
  <cp:contentStatus/>
</cp:coreProperties>
</file>